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1.xml" ContentType="application/vnd.openxmlformats-officedocument.spreadsheetml.comments+xml"/>
  <Override PartName="/xl/drawings/drawing7.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codeName="{AE6600E7-7A62-396C-DE95-9942FA9DD81E}"/>
  <workbookPr showInkAnnotation="0" codeName="DieseArbeitsmappe" defaultThemeVersion="124226"/>
  <mc:AlternateContent xmlns:mc="http://schemas.openxmlformats.org/markup-compatibility/2006">
    <mc:Choice Requires="x15">
      <x15ac:absPath xmlns:x15ac="http://schemas.microsoft.com/office/spreadsheetml/2010/11/ac" url="L:\scan\Schuchart\"/>
    </mc:Choice>
  </mc:AlternateContent>
  <xr:revisionPtr revIDLastSave="0" documentId="8_{F67C8F9A-4F02-4711-80D7-EE19083A31BB}" xr6:coauthVersionLast="47" xr6:coauthVersionMax="47" xr10:uidLastSave="{00000000-0000-0000-0000-000000000000}"/>
  <workbookProtection workbookAlgorithmName="SHA-512" workbookHashValue="f8SHWArAiQ59QZAOeJHcI9IQ75D9vFQokbss7HwVesh/0D+kGuPjFWb6fpgTqkYdTwBu6wnrVA7S2u2dkXK7Gg==" workbookSaltValue="MNaApKvttcvHumIneaxbgA==" workbookSpinCount="100000" lockStructure="1"/>
  <bookViews>
    <workbookView xWindow="-120" yWindow="-120" windowWidth="29040" windowHeight="15840" tabRatio="892" activeTab="4" xr2:uid="{00000000-000D-0000-FFFF-FFFF00000000}"/>
  </bookViews>
  <sheets>
    <sheet name="Version_Hinweise" sheetId="31" r:id="rId1"/>
    <sheet name="Inhalt" sheetId="30" r:id="rId2"/>
    <sheet name="Besonderheiten" sheetId="29" r:id="rId3"/>
    <sheet name="Empfehlung" sheetId="11" r:id="rId4"/>
    <sheet name="mehrtägig nach Pauschalen" sheetId="25" r:id="rId5"/>
    <sheet name="mehrtägig mit Belegen" sheetId="22" r:id="rId6"/>
    <sheet name="eintägig nach Pauschalen" sheetId="26" r:id="rId7"/>
    <sheet name="Staatenübersicht" sheetId="24" state="hidden" r:id="rId8"/>
  </sheets>
  <externalReferences>
    <externalReference r:id="rId9"/>
    <externalReference r:id="rId10"/>
    <externalReference r:id="rId11"/>
    <externalReference r:id="rId12"/>
    <externalReference r:id="rId13"/>
    <externalReference r:id="rId14"/>
  </externalReferences>
  <definedNames>
    <definedName name="_ftn1" localSheetId="7">Staatenübersicht!$A$235</definedName>
    <definedName name="_ftn1" localSheetId="0">[1]Staatenübersicht!#REF!</definedName>
    <definedName name="_ftn1">[2]Staatenübersicht!#REF!</definedName>
    <definedName name="_ftn2" localSheetId="7">Staatenübersicht!$A$236</definedName>
    <definedName name="_ftn2" localSheetId="0">[1]Staatenübersicht!#REF!</definedName>
    <definedName name="_ftn2">[2]Staatenübersicht!#REF!</definedName>
    <definedName name="_ftnref1" localSheetId="7">Staatenübersicht!$A$58</definedName>
    <definedName name="_ftnref2" localSheetId="7">Staatenübersicht!#REF!</definedName>
    <definedName name="Aufträge" localSheetId="0">[3]Deckungsbeiträge!$L$254</definedName>
    <definedName name="Aufträge">[4]Deckungsbeiträge!$L$254</definedName>
    <definedName name="_xlnm.Print_Area" localSheetId="2">Besonderheiten!$A$1:$H$14</definedName>
    <definedName name="_xlnm.Print_Area" localSheetId="6">'eintägig nach Pauschalen'!$A$1:$M$88</definedName>
    <definedName name="_xlnm.Print_Area" localSheetId="3">Empfehlung!$A$1:$H$15</definedName>
    <definedName name="_xlnm.Print_Area" localSheetId="1">Inhalt!$A$1:$H$14</definedName>
    <definedName name="_xlnm.Print_Area" localSheetId="5">'mehrtägig mit Belegen'!$B$1:$N$130</definedName>
    <definedName name="_xlnm.Print_Area" localSheetId="4">'mehrtägig nach Pauschalen'!$A$1:$M$86</definedName>
    <definedName name="Gemeinkosten" localSheetId="0">'[5]Kalkulation mit Zuschlag'!$B$19</definedName>
    <definedName name="Gemeinkosten">'[6]Kalkulation mit Zuschlag'!$B$19</definedName>
    <definedName name="Gewinn" localSheetId="0">'[5]Kalkulation mit Zuschlag'!$B$21</definedName>
    <definedName name="Gewinn">'[6]Kalkulation mit Zuschlag'!$B$21</definedName>
    <definedName name="GKI" localSheetId="0">'[5]Kalkulation mit Zuschlag'!$B$34</definedName>
    <definedName name="GKI">'[6]Kalkulation mit Zuschlag'!$B$34</definedName>
    <definedName name="GZuschlag" localSheetId="0">'[5]Kalkulation mit Zuschlag'!$B$36</definedName>
    <definedName name="GZuschlag">'[6]Kalkulation mit Zuschlag'!$B$36</definedName>
    <definedName name="MWST" localSheetId="0">'[5]Kalkulation mit Zuschlag'!$B$23</definedName>
    <definedName name="MWST">'[6]Kalkulation mit Zuschlag'!$B$23</definedName>
    <definedName name="MWSTI" localSheetId="0">'[5]Kalkulation mit Zuschlag'!$B$38</definedName>
    <definedName name="MWSTI">'[6]Kalkulation mit Zuschlag'!$B$38</definedName>
    <definedName name="neu">[2]Staatenübersicht!$A$9:$A$253</definedName>
    <definedName name="Staaten" localSheetId="0">[1]Staatenübersicht!$A$9:$A$252</definedName>
    <definedName name="Staaten">Staatenübersicht!$A$9:$A$241</definedName>
    <definedName name="Stdatzgetraenke" localSheetId="0">'[5]Kalkulation mit Arbeitszeit'!$B$43</definedName>
    <definedName name="Stdatzgetraenke">'[6]Kalkulation mit Arbeitszeit'!$B$43</definedName>
    <definedName name="Stundensatz" localSheetId="0">'[5]Kalkulation mit Arbeitszeit'!$B$24</definedName>
    <definedName name="Stundensatz">'[6]Kalkulation mit Arbeitszeit'!$B$24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8" i="22" l="1"/>
  <c r="H107" i="22"/>
  <c r="H106" i="22"/>
  <c r="H70" i="26"/>
  <c r="H69" i="26"/>
  <c r="H68" i="26"/>
  <c r="I86" i="22" l="1"/>
  <c r="I108" i="22" l="1"/>
  <c r="I106" i="22"/>
  <c r="I107" i="22"/>
  <c r="K12" i="22"/>
  <c r="E27" i="22" s="1"/>
  <c r="I27" i="22" s="1"/>
  <c r="H29" i="22"/>
  <c r="S91" i="22"/>
  <c r="H31" i="22"/>
  <c r="G38" i="25"/>
  <c r="H38" i="25" s="1"/>
  <c r="J38" i="25" s="1"/>
  <c r="P38" i="26"/>
  <c r="Q38" i="26" s="1"/>
  <c r="F38" i="26" s="1"/>
  <c r="O38" i="26" s="1"/>
  <c r="P37" i="26"/>
  <c r="Q37" i="26" s="1"/>
  <c r="F37" i="26" s="1"/>
  <c r="O37" i="26" s="1"/>
  <c r="P36" i="26"/>
  <c r="Q36" i="26" s="1"/>
  <c r="F36" i="26" s="1"/>
  <c r="O36" i="26" s="1"/>
  <c r="G31" i="25"/>
  <c r="G29" i="25"/>
  <c r="G27" i="25"/>
  <c r="H27" i="22"/>
  <c r="Q91" i="22" s="1"/>
  <c r="G28" i="26"/>
  <c r="I85" i="22"/>
  <c r="I87" i="22"/>
  <c r="I38" i="22"/>
  <c r="I40" i="22"/>
  <c r="E41" i="22"/>
  <c r="E98" i="22" s="1"/>
  <c r="I43" i="22"/>
  <c r="I49" i="22"/>
  <c r="K57" i="22" s="1"/>
  <c r="K65" i="22"/>
  <c r="H98" i="22"/>
  <c r="I99" i="22"/>
  <c r="I100" i="22"/>
  <c r="B41" i="26"/>
  <c r="H47" i="26"/>
  <c r="J55" i="26" s="1"/>
  <c r="J63" i="26"/>
  <c r="J12" i="26"/>
  <c r="D28" i="26" s="1"/>
  <c r="N41" i="26"/>
  <c r="H80" i="22"/>
  <c r="I80" i="22" s="1"/>
  <c r="H81" i="22"/>
  <c r="I81" i="22" s="1"/>
  <c r="H82" i="22"/>
  <c r="I82" i="22" s="1"/>
  <c r="C94" i="22"/>
  <c r="N37" i="26"/>
  <c r="N38" i="26"/>
  <c r="N36" i="26"/>
  <c r="G107" i="22"/>
  <c r="G108" i="22"/>
  <c r="G106" i="22"/>
  <c r="D31" i="25"/>
  <c r="D29" i="25"/>
  <c r="J12" i="25"/>
  <c r="D27" i="25" s="1"/>
  <c r="K43" i="26"/>
  <c r="C14" i="26"/>
  <c r="A30" i="26"/>
  <c r="H44" i="25"/>
  <c r="J52" i="25" s="1"/>
  <c r="J60" i="25"/>
  <c r="E31" i="22"/>
  <c r="I31" i="22" s="1"/>
  <c r="E29" i="22"/>
  <c r="I29" i="22" s="1"/>
  <c r="H28" i="26" l="1"/>
  <c r="J29" i="26" s="1"/>
  <c r="I41" i="22"/>
  <c r="K43" i="22" s="1"/>
  <c r="H31" i="25"/>
  <c r="H29" i="25"/>
  <c r="H27" i="25"/>
  <c r="I98" i="22"/>
  <c r="K100" i="22" s="1"/>
  <c r="Q92" i="22"/>
  <c r="S92" i="22" s="1"/>
  <c r="I92" i="22" s="1"/>
  <c r="Q76" i="22"/>
  <c r="S76" i="22" s="1"/>
  <c r="I76" i="22" s="1"/>
  <c r="Q90" i="22"/>
  <c r="S90" i="22" s="1"/>
  <c r="I90" i="22" s="1"/>
  <c r="P47" i="26"/>
  <c r="K32" i="22"/>
  <c r="Q75" i="22"/>
  <c r="S75" i="22" s="1"/>
  <c r="I75" i="22" s="1"/>
  <c r="Q77" i="22"/>
  <c r="S77" i="22" s="1"/>
  <c r="I77" i="22" s="1"/>
  <c r="I91" i="22"/>
  <c r="H72" i="26"/>
  <c r="J41" i="26" s="1"/>
  <c r="Q82" i="22"/>
  <c r="Q81" i="22"/>
  <c r="I111" i="22"/>
  <c r="K111" i="22" s="1"/>
  <c r="K94" i="22" s="1"/>
  <c r="Q80" i="22"/>
  <c r="T95" i="22" l="1"/>
  <c r="K92" i="22" s="1"/>
  <c r="S95" i="22"/>
  <c r="S78" i="22"/>
  <c r="T78" i="22"/>
  <c r="K77" i="22" s="1"/>
  <c r="J72" i="26"/>
  <c r="Q47" i="26"/>
  <c r="J38" i="26" s="1"/>
  <c r="O41" i="26" s="1"/>
  <c r="P41" i="26" s="1"/>
  <c r="J32" i="25"/>
  <c r="J65" i="25" s="1"/>
  <c r="J69" i="25" s="1"/>
  <c r="Q83" i="22"/>
  <c r="K87" i="22" s="1"/>
  <c r="K116" i="22" l="1"/>
  <c r="K117" i="22" s="1"/>
  <c r="K121" i="22" s="1"/>
  <c r="J74" i="26"/>
  <c r="J75" i="26" l="1"/>
  <c r="J79" i="2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Hudson Hawk</author>
  </authors>
  <commentList>
    <comment ref="C104" authorId="0" shapeId="0" xr:uid="{00000000-0006-0000-0500-000001000000}">
      <text>
        <r>
          <rPr>
            <sz val="14"/>
            <color indexed="81"/>
            <rFont val="Calibri"/>
            <family val="2"/>
            <scheme val="minor"/>
          </rPr>
          <t>Sollen die Reisekosten um die Höhe der Sachbezugswerte gekürzt werden, ist das gleichbedeutend mit einer Zuzahlung des Reisenden.
Dies hat zur Folge, dass sich die Kürzungsbeträge für die zur Verfügung gestellten Mahlzeiten um den Betrag der Sachbezugswerte vermindert.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Hudson Hawk</author>
  </authors>
  <commentList>
    <comment ref="B66" authorId="0" shapeId="0" xr:uid="{00000000-0006-0000-0600-000001000000}">
      <text>
        <r>
          <rPr>
            <sz val="14"/>
            <color indexed="81"/>
            <rFont val="Calibri"/>
            <family val="2"/>
            <scheme val="minor"/>
          </rPr>
          <t>Sollen die Reisekosten um die Höhe der Sachbezugswerte gekürzt werden, ist das gleichbedeutend mit einer Zuzahlung des Reisenden.
Dies hat zur Folge, dass sich die Kürzungsbeträge für die zur Verfügung gestellten Mahlzeiten um den Betrag der Sachbezugswerte vermindert.</t>
        </r>
      </text>
    </comment>
  </commentList>
</comments>
</file>

<file path=xl/sharedStrings.xml><?xml version="1.0" encoding="utf-8"?>
<sst xmlns="http://schemas.openxmlformats.org/spreadsheetml/2006/main" count="576" uniqueCount="407">
  <si>
    <t>Datum</t>
  </si>
  <si>
    <t>Uhrzeit</t>
  </si>
  <si>
    <t>Reisedauer</t>
  </si>
  <si>
    <t xml:space="preserve"> </t>
  </si>
  <si>
    <t>Rückkehr</t>
  </si>
  <si>
    <t>Euro</t>
  </si>
  <si>
    <t>km</t>
  </si>
  <si>
    <t>sonstiges</t>
  </si>
  <si>
    <t>erster Reisetag</t>
  </si>
  <si>
    <t>letzter Reisetag</t>
  </si>
  <si>
    <t>Beförderungskosten</t>
  </si>
  <si>
    <t>mit eigenem Fahrzeug</t>
  </si>
  <si>
    <t xml:space="preserve">mit Bahn </t>
  </si>
  <si>
    <t>lt. Einzelnachweis</t>
  </si>
  <si>
    <t xml:space="preserve">mit Taxi </t>
  </si>
  <si>
    <t>mit Flugzeug</t>
  </si>
  <si>
    <t>sonstige Aufwendungen</t>
  </si>
  <si>
    <t>Tage</t>
  </si>
  <si>
    <t>Die Empfehlung lautet:</t>
  </si>
  <si>
    <t>Anmerkung:</t>
  </si>
  <si>
    <t>Konto</t>
  </si>
  <si>
    <t>volle Reisetage = Tagessatz</t>
  </si>
  <si>
    <t xml:space="preserve">24 Stunden </t>
  </si>
  <si>
    <t>Übernachtung ohne Frühstück</t>
  </si>
  <si>
    <t>Werte auf Rechnung nicht offen ausgewiesen</t>
  </si>
  <si>
    <t>für Frühstück bei Übernachtung</t>
  </si>
  <si>
    <t>für Mittagessen</t>
  </si>
  <si>
    <t>für Abendessen</t>
  </si>
  <si>
    <t>Werte auf Rechnung offen ausgewiesen</t>
  </si>
  <si>
    <t>Summe Geldwerter Vorteil</t>
  </si>
  <si>
    <t>*</t>
  </si>
  <si>
    <t>Übernachtungskosten (Pauschale nur für Arbeitnehmer)</t>
  </si>
  <si>
    <t xml:space="preserve">zu </t>
  </si>
  <si>
    <t>zu</t>
  </si>
  <si>
    <t>gesamte Reisekosten</t>
  </si>
  <si>
    <t>Pauschale für Mehraufwand für Verpflegung</t>
  </si>
  <si>
    <t>Pauschale für Arbeitnehmer bei Erstattung durch Arbeitgeber</t>
  </si>
  <si>
    <t xml:space="preserve">Übernachtung mit Frühstück (Wert ohne Frühstück) </t>
  </si>
  <si>
    <t>Übernachtung mit Frühstück (nicht gesondert ausgewiesen)</t>
  </si>
  <si>
    <t>zuzüglich Frühstück - Frühstück gesondert ausgewiesen -</t>
  </si>
  <si>
    <t>Nur in den hellen Felder können Eingaben erfolgen.</t>
  </si>
  <si>
    <t>Summe</t>
  </si>
  <si>
    <t>Es wird vorgeschlagen in dieser Excel-Mappe keine Einträge vorzunehmen.</t>
  </si>
  <si>
    <t xml:space="preserve">Kopieren Sie diese Excel-Mappe unter einen neuen Namen über den Befehl "Speichern unter" (z. B.: "Reisekosten") auf Ihre Festplatte. </t>
  </si>
  <si>
    <t>Land</t>
  </si>
  <si>
    <t>Pauschbeträge für Verpflegungsmehr-</t>
  </si>
  <si>
    <t>aufwendungen bei einer</t>
  </si>
  <si>
    <t>Abwesenheitsdauer je Kalendertag von</t>
  </si>
  <si>
    <t>Pauschbetrag</t>
  </si>
  <si>
    <t>für Übernach-</t>
  </si>
  <si>
    <t>tungskosten</t>
  </si>
  <si>
    <t>mindestens</t>
  </si>
  <si>
    <t>24 Stunden</t>
  </si>
  <si>
    <t>weniger als</t>
  </si>
  <si>
    <t>24, aber</t>
  </si>
  <si>
    <t>14 Stunden</t>
  </si>
  <si>
    <t>14, aber</t>
  </si>
  <si>
    <t>8 Stunden</t>
  </si>
  <si>
    <t>€</t>
  </si>
  <si>
    <t>Ägypten</t>
  </si>
  <si>
    <t>Äthiopien</t>
  </si>
  <si>
    <t>Albanien</t>
  </si>
  <si>
    <t>Algerien</t>
  </si>
  <si>
    <t>Andorra</t>
  </si>
  <si>
    <t>Angola</t>
  </si>
  <si>
    <t>Argentinien</t>
  </si>
  <si>
    <t>Armenien</t>
  </si>
  <si>
    <t>Aserbaidschan</t>
  </si>
  <si>
    <t>Australien</t>
  </si>
  <si>
    <t>Bahrain</t>
  </si>
  <si>
    <t>Bangladesch</t>
  </si>
  <si>
    <t>Barbados</t>
  </si>
  <si>
    <t>Belgien</t>
  </si>
  <si>
    <t>Benin</t>
  </si>
  <si>
    <t>Bolivien</t>
  </si>
  <si>
    <t>Bosnien und Herzegowina</t>
  </si>
  <si>
    <t>Botsuana</t>
  </si>
  <si>
    <t>Brasilien</t>
  </si>
  <si>
    <t>Brunei</t>
  </si>
  <si>
    <t>Bulgarien</t>
  </si>
  <si>
    <t>Burkina Faso</t>
  </si>
  <si>
    <t>Burundi</t>
  </si>
  <si>
    <t>Chile</t>
  </si>
  <si>
    <t>China</t>
  </si>
  <si>
    <t>Costa Rica</t>
  </si>
  <si>
    <t>Côte d’Ivoire</t>
  </si>
  <si>
    <t>Dänemark</t>
  </si>
  <si>
    <t>Dominikanische Republik</t>
  </si>
  <si>
    <t>Dschibuti</t>
  </si>
  <si>
    <t>Ecuador</t>
  </si>
  <si>
    <t>El Salvador</t>
  </si>
  <si>
    <t>Eritrea</t>
  </si>
  <si>
    <t>Estland</t>
  </si>
  <si>
    <t>Fidschi</t>
  </si>
  <si>
    <t>Finnland</t>
  </si>
  <si>
    <t>Frankreich</t>
  </si>
  <si>
    <t>Gabun</t>
  </si>
  <si>
    <t>Gambia</t>
  </si>
  <si>
    <t>Georgien</t>
  </si>
  <si>
    <t>Ghana</t>
  </si>
  <si>
    <t>Griechenland</t>
  </si>
  <si>
    <t>Guatemala</t>
  </si>
  <si>
    <t>Guinea</t>
  </si>
  <si>
    <t>Guinea-Bissau</t>
  </si>
  <si>
    <t>Honduras</t>
  </si>
  <si>
    <t>Indien</t>
  </si>
  <si>
    <t>Indonesien</t>
  </si>
  <si>
    <t>Iran</t>
  </si>
  <si>
    <t>Irland</t>
  </si>
  <si>
    <t>Island</t>
  </si>
  <si>
    <t>Israel</t>
  </si>
  <si>
    <t>Italien</t>
  </si>
  <si>
    <t>Jamaika</t>
  </si>
  <si>
    <t>Japan</t>
  </si>
  <si>
    <t>Jordanien</t>
  </si>
  <si>
    <t>Kambodscha</t>
  </si>
  <si>
    <t>Kamerun</t>
  </si>
  <si>
    <t>Kanada</t>
  </si>
  <si>
    <t>Kasachstan</t>
  </si>
  <si>
    <t>Katar</t>
  </si>
  <si>
    <t>Kenia</t>
  </si>
  <si>
    <t>Kirgisistan</t>
  </si>
  <si>
    <t>Kolumbien</t>
  </si>
  <si>
    <t>Kongo, Republik</t>
  </si>
  <si>
    <t>Kongo, Demokratische Republik</t>
  </si>
  <si>
    <t>Korea, Republik</t>
  </si>
  <si>
    <t>Kroatien</t>
  </si>
  <si>
    <t>Kuba</t>
  </si>
  <si>
    <t>Kuwait</t>
  </si>
  <si>
    <t>Laos</t>
  </si>
  <si>
    <t>Lesotho</t>
  </si>
  <si>
    <t>Lettland</t>
  </si>
  <si>
    <t>Libanon</t>
  </si>
  <si>
    <t>Liechtenstein</t>
  </si>
  <si>
    <t>Litauen</t>
  </si>
  <si>
    <t>Luxemburg</t>
  </si>
  <si>
    <t>Madagaskar</t>
  </si>
  <si>
    <t>Malawi</t>
  </si>
  <si>
    <t>Malaysia</t>
  </si>
  <si>
    <t>Malediven</t>
  </si>
  <si>
    <t>Mali</t>
  </si>
  <si>
    <t>Malta</t>
  </si>
  <si>
    <t>Marokko</t>
  </si>
  <si>
    <t>Mauretanien</t>
  </si>
  <si>
    <t>Mauritius</t>
  </si>
  <si>
    <t>Mexiko</t>
  </si>
  <si>
    <t>Moldau, Republik</t>
  </si>
  <si>
    <t>Monaco</t>
  </si>
  <si>
    <t>Mongolei</t>
  </si>
  <si>
    <t>Montenegro</t>
  </si>
  <si>
    <t>Mosambik</t>
  </si>
  <si>
    <t>Myanmar</t>
  </si>
  <si>
    <t>Namibia</t>
  </si>
  <si>
    <t>Nepal</t>
  </si>
  <si>
    <t>Neuseeland</t>
  </si>
  <si>
    <t>Nicaragua</t>
  </si>
  <si>
    <t>Niederlande</t>
  </si>
  <si>
    <t>Niger</t>
  </si>
  <si>
    <t>Nigeria</t>
  </si>
  <si>
    <t>Norwegen</t>
  </si>
  <si>
    <t>Österreich</t>
  </si>
  <si>
    <t>Oman</t>
  </si>
  <si>
    <t>Pakistan</t>
  </si>
  <si>
    <t>Panama</t>
  </si>
  <si>
    <t>Papua-Neuguinea</t>
  </si>
  <si>
    <t>Paraguay</t>
  </si>
  <si>
    <t>Peru</t>
  </si>
  <si>
    <t>Philippinen</t>
  </si>
  <si>
    <t>Polen</t>
  </si>
  <si>
    <t>Portugal</t>
  </si>
  <si>
    <t>Ruanda</t>
  </si>
  <si>
    <t>Rumänien</t>
  </si>
  <si>
    <t>Sambia</t>
  </si>
  <si>
    <t>Samoa</t>
  </si>
  <si>
    <t>San Marino</t>
  </si>
  <si>
    <t>Saudi-Arabien</t>
  </si>
  <si>
    <t>Schweden</t>
  </si>
  <si>
    <t>Schweiz</t>
  </si>
  <si>
    <t>Senegal</t>
  </si>
  <si>
    <t>Serbien</t>
  </si>
  <si>
    <t>Sierra Leone</t>
  </si>
  <si>
    <t>Simbabwe</t>
  </si>
  <si>
    <t>Singapur</t>
  </si>
  <si>
    <t>Slowakische Republik</t>
  </si>
  <si>
    <t>Slowenien</t>
  </si>
  <si>
    <t>Spanien</t>
  </si>
  <si>
    <t>Sri Lanka</t>
  </si>
  <si>
    <t>Südafrika</t>
  </si>
  <si>
    <t>Syrien</t>
  </si>
  <si>
    <t>Tadschikistan</t>
  </si>
  <si>
    <t>Taiwan</t>
  </si>
  <si>
    <t>Tansania</t>
  </si>
  <si>
    <t>Thailand</t>
  </si>
  <si>
    <t>Togo</t>
  </si>
  <si>
    <t>Tonga</t>
  </si>
  <si>
    <t>Trinidad und Tobago</t>
  </si>
  <si>
    <t>Tschad</t>
  </si>
  <si>
    <t>Tschechische Republik</t>
  </si>
  <si>
    <t>Türkei</t>
  </si>
  <si>
    <t>Tunesien</t>
  </si>
  <si>
    <t>Turkmenistan</t>
  </si>
  <si>
    <t>Uganda</t>
  </si>
  <si>
    <t>Ukraine</t>
  </si>
  <si>
    <t>Ungarn</t>
  </si>
  <si>
    <t>Uruguay</t>
  </si>
  <si>
    <t>Usbekistan</t>
  </si>
  <si>
    <t>Vatikanstaat</t>
  </si>
  <si>
    <t>Venezuela</t>
  </si>
  <si>
    <t>Vereinigte Arabische Emirate</t>
  </si>
  <si>
    <t>Vietnam</t>
  </si>
  <si>
    <t>Weißrussland</t>
  </si>
  <si>
    <t>Zentralafrikanische Republik</t>
  </si>
  <si>
    <t>Zypern</t>
  </si>
  <si>
    <t>Vereinigte Staaten von Amerika (USA)</t>
  </si>
  <si>
    <t>Vereinigtes Königreich von Großbritannien und Nordirland</t>
  </si>
  <si>
    <t>Reiseland</t>
  </si>
  <si>
    <t>Tag/e</t>
  </si>
  <si>
    <t>Grund und Ort der Reise</t>
  </si>
  <si>
    <t>Weiterhin wird das Auswahlmenü für die verschiedenen Länder automatisch vergrößert, wenn das entsprechende Auswahlfeld markiert wird. Durch Auswahl eines anderen hellmarkierten Feldes wird die ursprüngliche Darstellung wieder hergestellt.</t>
  </si>
  <si>
    <t>Gesamtdauer in Stunden</t>
  </si>
  <si>
    <t xml:space="preserve">für Frühstück </t>
  </si>
  <si>
    <t>für Frühstück</t>
  </si>
  <si>
    <t>Kosovo</t>
  </si>
  <si>
    <t>Name und Reiseland sind zwingend anzugeben.</t>
  </si>
  <si>
    <t>Äquatorialguinea</t>
  </si>
  <si>
    <t>Südsudan</t>
  </si>
  <si>
    <t>Geldwerter Vorteil (nur für Arbeitnehmer) - Ist die Verrechnung mit den Reisekosten erwünscht?  ►</t>
  </si>
  <si>
    <t>mehr als 8 Stunden</t>
  </si>
  <si>
    <t>Kürzungsbetrag</t>
  </si>
  <si>
    <t>Zuzahlung des AN</t>
  </si>
  <si>
    <t>Palau</t>
  </si>
  <si>
    <t>Kürzung wegen unentgeltlich zur Verfügung gestellter Mahlzeiten</t>
  </si>
  <si>
    <t>Anreisetag</t>
  </si>
  <si>
    <t>Aufenthalt</t>
  </si>
  <si>
    <t>Abreisetag</t>
  </si>
  <si>
    <t>Zuzahlung</t>
  </si>
  <si>
    <t>geleistete Zuzahlungen des Reisenden während des Aufenthaltes</t>
  </si>
  <si>
    <t>Frühstuck</t>
  </si>
  <si>
    <t>muss minus sein!!!</t>
  </si>
  <si>
    <t>Mittag</t>
  </si>
  <si>
    <t>Abendbrot</t>
  </si>
  <si>
    <t>1.Bedingung</t>
  </si>
  <si>
    <t>2.Bedingung</t>
  </si>
  <si>
    <t xml:space="preserve">Übernachtungskosten </t>
  </si>
  <si>
    <t>ausgezahlter Vorschuss</t>
  </si>
  <si>
    <t>gezahlter Vorschuss</t>
  </si>
  <si>
    <t>Die Eingabe des Wertes "Datum" muss mit "PUNKT" erfolgen.</t>
  </si>
  <si>
    <t>Die Eingabe des Wertes "Uhrzeit" muss mit "DOPPELPUNKT" erfolgen.</t>
  </si>
  <si>
    <t>Gesamtdauer in Tagen</t>
  </si>
  <si>
    <t>verbleibende Reisekosten</t>
  </si>
  <si>
    <t>Nur in den hellen Feldern können Eingaben erfolgen.</t>
  </si>
  <si>
    <t>Kürzung wegen Verköstigung durch den Arbeitgeber (entsprechende Mahlzeit durch Häkchen markieren)</t>
  </si>
  <si>
    <t>–        Canberra</t>
  </si>
  <si>
    <t>–        Sydney</t>
  </si>
  <si>
    <t>–        Brasilia</t>
  </si>
  <si>
    <t>–        Rio de Janeiro</t>
  </si>
  <si>
    <t>–        Sao Paulo</t>
  </si>
  <si>
    <t>–        Hongkong</t>
  </si>
  <si>
    <t>–        Peking</t>
  </si>
  <si>
    <t>–        Shanghai</t>
  </si>
  <si>
    <t>–        Athen</t>
  </si>
  <si>
    <t>–        Chennai</t>
  </si>
  <si>
    <t>–        Kalkutta</t>
  </si>
  <si>
    <t>–        Mumbai</t>
  </si>
  <si>
    <t>–        Neu Delhi</t>
  </si>
  <si>
    <t>–        Mailand</t>
  </si>
  <si>
    <t>–        Rom</t>
  </si>
  <si>
    <t>–        Tokio</t>
  </si>
  <si>
    <t>–        Ottawa</t>
  </si>
  <si>
    <t>–        Toronto</t>
  </si>
  <si>
    <t>–        Vancouver</t>
  </si>
  <si>
    <t>Kap Verde</t>
  </si>
  <si>
    <t xml:space="preserve">Marshall Inseln </t>
  </si>
  <si>
    <t>–        Breslau</t>
  </si>
  <si>
    <t>–        Warschau</t>
  </si>
  <si>
    <t>Russische Föderation</t>
  </si>
  <si>
    <t xml:space="preserve">–        Moskau </t>
  </si>
  <si>
    <t>–        St. Petersburg</t>
  </si>
  <si>
    <t>São Tomé – Príncipe</t>
  </si>
  <si>
    <t>–        Djidda</t>
  </si>
  <si>
    <t>–        Riad</t>
  </si>
  <si>
    <t>–        Genf</t>
  </si>
  <si>
    <t>–        Barcelona</t>
  </si>
  <si>
    <t>–        Kanarische Inseln</t>
  </si>
  <si>
    <t>–        Madrid</t>
  </si>
  <si>
    <t>–        Palma de Mallorca</t>
  </si>
  <si>
    <t>–        Kapstadt</t>
  </si>
  <si>
    <t>–        Izmir</t>
  </si>
  <si>
    <t>–         Atlanta</t>
  </si>
  <si>
    <t>–        Boston</t>
  </si>
  <si>
    <t>–         Chicago</t>
  </si>
  <si>
    <t>–        Houston</t>
  </si>
  <si>
    <t>–         Los Angeles</t>
  </si>
  <si>
    <t>–         Miami</t>
  </si>
  <si>
    <t>–         New York City</t>
  </si>
  <si>
    <t>–        San Francisco</t>
  </si>
  <si>
    <t xml:space="preserve">–         Washington, D. C. </t>
  </si>
  <si>
    <t>–        London</t>
  </si>
  <si>
    <t>Der NWB Verlag übernimmt keine Gewähr und keine Haftung für die Richtigkeit der Ergebnisse.</t>
  </si>
  <si>
    <t>Im Übrigen gelten die die aktuellen AGB der NWB Datenbank und des NWB Verlages.</t>
  </si>
  <si>
    <t>–        UK im Übrigen</t>
  </si>
  <si>
    <t>–        USA im Übrigen</t>
  </si>
  <si>
    <t>–        Türkei im Übrigen</t>
  </si>
  <si>
    <t>–        Südafrika im Übrigen</t>
  </si>
  <si>
    <t>–        Spanien im Übrigen</t>
  </si>
  <si>
    <t>–        Schweiz im Übrigen</t>
  </si>
  <si>
    <t>–        Saudi-Arabien im Übrigen</t>
  </si>
  <si>
    <t>–        RUS im Übrigen</t>
  </si>
  <si>
    <t>–        Polen im Übrigen</t>
  </si>
  <si>
    <t>–        Kanada im Übrigen</t>
  </si>
  <si>
    <t>–        Japan im Übrigen</t>
  </si>
  <si>
    <t>–        Italien im Übrigen</t>
  </si>
  <si>
    <t>–        Indien im Übrigen</t>
  </si>
  <si>
    <t>–        Griechenland im Übrigen</t>
  </si>
  <si>
    <t>–        Frankreich im Übrigen</t>
  </si>
  <si>
    <t>–        China im Übrigen</t>
  </si>
  <si>
    <t>–        Brasilien im Übrigen</t>
  </si>
  <si>
    <t>–        Australien im Übrigen</t>
  </si>
  <si>
    <t>–        Johannesburg</t>
  </si>
  <si>
    <t>NWB Verlag GmbH &amp; Co. KG</t>
  </si>
  <si>
    <t>Eschstr. 22 · 44629 Herne</t>
  </si>
  <si>
    <t>Fon 02323.141-900 · Fax 02323.141-123</t>
  </si>
  <si>
    <t>Internet: www.nwb.de</t>
  </si>
  <si>
    <t>Alle Rechte vorbehalten. Vervielfältigungen nur mit Zustimmung des Verlages.</t>
  </si>
  <si>
    <t>Reisekostenabrechnung</t>
  </si>
  <si>
    <t>Sonstiges</t>
  </si>
  <si>
    <t>Geldwerter Vorteil (nur für Arbeitnehmer) - Ist Verrechnung mit den Reisekosten erwünscht?  ►</t>
  </si>
  <si>
    <t>Vorliegen einer aktuelleren Version in der NWB Datenbank prüfen.</t>
  </si>
  <si>
    <t>2. Eingabefelder</t>
  </si>
  <si>
    <t>Die Eingabefelder sind gelb hinterlegt.</t>
  </si>
  <si>
    <t>Dieses Berechnungsprogramm wird inhaltlich betreut von Karl-Hermann Eckert und Ronny Sebast.</t>
  </si>
  <si>
    <t>E-Mail: info@nwb.de</t>
  </si>
  <si>
    <t>3. Autoren</t>
  </si>
  <si>
    <t>4. Haftungsausschluss / AGB</t>
  </si>
  <si>
    <t>Thema</t>
  </si>
  <si>
    <t>5. Kontakt</t>
  </si>
  <si>
    <t>Deutschland</t>
  </si>
  <si>
    <t>–        Paris sowie die Departments 77,78, 91 bis 95</t>
  </si>
  <si>
    <t>Nordmazedonien</t>
  </si>
  <si>
    <t>Abreise</t>
  </si>
  <si>
    <t>Name des/der Reisenden</t>
  </si>
  <si>
    <t>Zeitverschiebungen während einer Reise werden nicht berücksichtigt, auch wenn dadurch Tage zu erfassen sind, die weniger als 24 Stunden oder länger als 24 Stunden dauern.</t>
  </si>
  <si>
    <r>
      <t xml:space="preserve">Für den Ansatz von Verpflegungsmehraufwendungen bei Auswärtstätigkeiten im Ausland gelten nach Staaten unterschiedliche Pauschbeträge, die vom Bundesministerium der Finanzen (BMF) im Einvernehmen mit den obersten Finanzbehörden der Länder auf der Grundlage der höchsten Auslandstagegelder nach dem Bundesreisekostengesetz (BRKG) bekannt gemacht werden. 
Für die im BMF-Schreiben nicht erfassten Staaten ist der für Luxemburg geltende Pauschbetrag maßgebend; für die im BMF-Schreiben nicht erfassten Übersee- und Außengebiete gilt der für das Mutterland geltende Pauschbetrag entsprechend. 
Werden an einem Kalendertag Auswärtstätigkeiten im In- und Ausland durchgeführt, ist für diesen Tag das entsprechende Auslandstagegeld des jeweiligen Staates maßgebend, selbst dann, wenn die überwiegende Zeit im Inland verbracht wurde.
</t>
    </r>
    <r>
      <rPr>
        <u/>
        <sz val="12"/>
        <rFont val="Calibri"/>
        <family val="2"/>
        <scheme val="minor"/>
      </rPr>
      <t xml:space="preserve">Pauschbeträge am An- bzw. Rückreisetag 
</t>
    </r>
    <r>
      <rPr>
        <sz val="12"/>
        <rFont val="Calibri"/>
        <family val="2"/>
        <scheme val="minor"/>
      </rPr>
      <t xml:space="preserve">
Bei eintägigen Reisen in das Ausland ist der entsprechende Pauschbetrag des letzten Tätigkeitsortes im Ausland maßgebend. 
Bei mehrtägigen Reisen in verschiedenen Staaten gilt für die Ermittlung der Verpflegungspauschalen am An- und Abreisetag sowie an den Zwischentagen (Tage mit 24 Stunden Abwesenheit) gilt Folgendes:
• Bei der Anreise vom Inland in das Ausland oder vom Ausland in das Inland jeweils ohne Tätigwerden ist der entsprechende
   Pauschbetrag des Ortes maßgebend, der vor 24 Uhr Ortszeit erreicht wird.
• Bei der Abreise vom Ausland in das Inland oder vom Inland in das Ausland ist der entsprechende Pauschbetrag des letzten
   Tätigkeitsortes maßgebend. 
• Für die Zwischentage ist in der Regel der entsprechende Pauschbetrag des Ortes maßgebend, den die reisende Person 
   vor 24 Uhr Ortszeit erreicht hat.
</t>
    </r>
  </si>
  <si>
    <r>
      <rPr>
        <u/>
        <sz val="12"/>
        <rFont val="Calibri"/>
        <family val="2"/>
        <scheme val="minor"/>
      </rPr>
      <t xml:space="preserve">Besonderheiten bei Schiffs- und Flugreisen </t>
    </r>
    <r>
      <rPr>
        <sz val="12"/>
        <rFont val="Calibri"/>
        <family val="2"/>
        <scheme val="minor"/>
      </rPr>
      <t xml:space="preserve">
Bei Flugreisen gilt ein Staat in dem Zeitpunkt als erreicht, in dem das Flugzeug dort landet. Zwischenlandungen bleiben unberücksichtigt, es sei denn, dass durch sie Übernachtungen notwendig werden. Erstreckt sich eine Flugreise über mehr als zwei Kalendertage, ist für die Tage, die zwischen dem Tag des Abflugs und dem Tag der Landung liegen, das für Österreich geltende Tagegeld anzusetzen. Staaten, die überflogen werden, wirken sich nicht auf die Höhe der Verpflegungspauschale aus.
Mehrtätige Reisen sind zum Beispiel Flügen nach Fernost, Neuseeland oder Australien möglich. Für eine dreitägige Anreise müssten die Pauschbeträge für Verpflegung wie folgt berücksichtigt werden:
    am Abflugtag:                die Verpflegungspauschale des Abreiselandes oder des Rückfluges,
    am Zwischentag:           die für Österreich geltende Pauschale,
    am Tag der Landung:    die Pauschale für das Land, in dem das Flugzeug gelandet ist.
Bei Schiffsreisen ist das für Luxemburg geltende Tagegeld zu berücksichtigen. Für das Personal auf deutschen Staatsschiffen sowie für das Personal auf Schiffen der Handelsmarine unter deutscher Flagge auf Hoher See gilt das Inlandstagegeld für die Bundesrepublik Deutschland. Für die Tage der Einschiffung und Ausschiffung ist das für den Hafenort geltende Tagegeld anzusetzen.</t>
    </r>
  </si>
  <si>
    <t xml:space="preserve">Dieses Excel-Tool beinhaltet: </t>
  </si>
  <si>
    <t>Blatt "Empfehlung"</t>
  </si>
  <si>
    <t>Arbeitsempfehlung</t>
  </si>
  <si>
    <t>Blatt "mehrtägig nach Pauschalen"</t>
  </si>
  <si>
    <t xml:space="preserve">Blatt 3 bietet für den Arbeitgeber die Möglichkeit seine Reisekosten nach den </t>
  </si>
  <si>
    <t xml:space="preserve">allgemeinen Pauschbeträgen geltend zu machen. Der gesonderten Vorlage </t>
  </si>
  <si>
    <t xml:space="preserve">von Abrechnungsdokumenten bedarf es nicht. Es ist durch geeignete Meldungen, </t>
  </si>
  <si>
    <t>sicherzustellen, dass neben der Erstattung kein zusätzlicher Werbungskostenabzug</t>
  </si>
  <si>
    <t>geltend gemacht wird. Dies kann zum Beispiel durch Meldungen an das zuständige</t>
  </si>
  <si>
    <t xml:space="preserve">Finanzamt oder durch entsprechende Eintragungen auf der elektronischen </t>
  </si>
  <si>
    <t>Lohnsteuerabrechnung erfolgen.</t>
  </si>
  <si>
    <t>Blatt "mehrtägig mit Belegen"</t>
  </si>
  <si>
    <t xml:space="preserve">Hinsichtlich der Abrechnung von Auslandsreisekosten mittels Blatt 4 bedarf es der </t>
  </si>
  <si>
    <t>Vorlage von Einzelnachweisen.</t>
  </si>
  <si>
    <t>Dies kann der Fall sein, wenn die Unterkunft im Ausland durch den Arbeitgeber</t>
  </si>
  <si>
    <t>auf dessen Namen erfolgte, die Bezahlung vor Ort aber durch den Arbeitnehmer</t>
  </si>
  <si>
    <t xml:space="preserve">vorgenommen wurde. Wurde dem Arbeitnehmer neben der Unterkunft auch die  </t>
  </si>
  <si>
    <t>Verpflegung unentgeltlich zur Verfügung gestellt, sind die entsprechenden Beträge</t>
  </si>
  <si>
    <t>für Verpflegungsmehraufwendungen entsprechend zu kürzen.</t>
  </si>
  <si>
    <t>Blatt "eintägig nach Pauschalen"</t>
  </si>
  <si>
    <t xml:space="preserve">Hinsichtlich der Abrechnung von Auslandsreisekosten mittels Blatt 5 bedarf es der </t>
  </si>
  <si>
    <t>Dies kann der Fall sein, wenn die Kosten für Verköstigung im Ausland durch den Arbeitgeber</t>
  </si>
  <si>
    <t>vorgenommen wurde. Wurde dem Arbeitnehmer die</t>
  </si>
  <si>
    <t>für Verpflegungsmehraufwendung entsprechend zu kürzen.</t>
  </si>
  <si>
    <t>Die Kürzung erfolgt durch Aktivierung der entsprechenden Schaltfläche [¨Kürzung].</t>
  </si>
  <si>
    <t>Hinweise:</t>
  </si>
  <si>
    <t xml:space="preserve">Bitte beachten Sie, dass das vorliegende Tool lediglich die Grundsätze der Reisekostenberechnung berücksichtigt. Das bedeutet, dass bei der Ermittlung der Aufwendungen für Verpflegung für die Versteuerung die Sachbezugswerte berücksichtigt werden. Eine Berücksichtigung durch den Arbeitgeber zur Verfügung gestellter Mahlzeiten mit dem Sachbezugswert ist bis zu einem Wert von 60,00 € je Mahlzeit möglich. 
</t>
  </si>
  <si>
    <t xml:space="preserve">Übersteigt der Wert der zur Verfügung gestellten Mahlzeit den Wert von 60,00 € ist der tatsächliche Wert der </t>
  </si>
  <si>
    <t xml:space="preserve">Mahlzeit als geldwerter Vorteil zu versteuern. Sofern keine Besteuerung der Sachbezugswerte erfolgt, </t>
  </si>
  <si>
    <t xml:space="preserve">werden die gesetzlichen Pauschbeträge für Verpflegungsmehraufwendungen entsprechend der unentgeltlich </t>
  </si>
  <si>
    <t>zur Verfügung gestellten Mahlzeiten gekürzt.</t>
  </si>
  <si>
    <t>Die Grundlagen zur steuerlichen Behandlung von Reisekosten sind im BMF-Schreiben vom</t>
  </si>
  <si>
    <t>25.11.2020 - IV C 5 - S 2353/19/10011 :006 (NWB EAAAH-65600) enthalten.</t>
  </si>
  <si>
    <t>Aktuelle Entwicklungen, Zweifelsfragen und akute Fallstricke sind in einer Sonderausgabe des Verlags enthalten.</t>
  </si>
  <si>
    <t>Hinweis:</t>
  </si>
  <si>
    <t>Die Eingabe des Wertes "Datum" muss mit "PUNKT" zu erfolgen.</t>
  </si>
  <si>
    <t>Die Eingabe des Wertes "Uhrzeit" muss mit "DOPPELPUNKT" zu erfolgen.</t>
  </si>
  <si>
    <t>Nur in hellen Feldern können Eingaben erfolgen.</t>
  </si>
  <si>
    <t>Weitere rechtliche Hinweise enthalten die aktuellen Lohnsteuer-Richtlinien (LStR) bzw. Lohnsteuer-Hinweise (LStH).</t>
  </si>
  <si>
    <t>Bhutan</t>
  </si>
  <si>
    <t>–        Bangladore</t>
  </si>
  <si>
    <t>–        Osaka</t>
  </si>
  <si>
    <t>Liberia</t>
  </si>
  <si>
    <t>–        Ankara</t>
  </si>
  <si>
    <t>Bitte beachten Sie!</t>
  </si>
  <si>
    <t xml:space="preserve">Nach dem Entwurf des Wachstumschancengesetzes ist beabsichtigt, die Beträge für die </t>
  </si>
  <si>
    <t xml:space="preserve">Verpflegungsmehraufwendungen (Inland) ab dem 1.1.2024 zu erhöhen. Sobald das Gesetz im </t>
  </si>
  <si>
    <t xml:space="preserve">Bundesgesetzblatt veröffentlicht wird, erfolgt eine Anpassung der entsprechenden Beträge. </t>
  </si>
  <si>
    <t>Bis zu einer Neureglung behalten die bisherigen Beträge ihre Gültigkeit.</t>
  </si>
  <si>
    <t>1. Version</t>
  </si>
  <si>
    <r>
      <t xml:space="preserve">mehrtägige Auslandsreisen ab dem Jahr 2026
</t>
    </r>
    <r>
      <rPr>
        <b/>
        <sz val="12"/>
        <rFont val="Calibri"/>
        <family val="2"/>
        <scheme val="minor"/>
      </rPr>
      <t>- Version und Hinweise -</t>
    </r>
  </si>
  <si>
    <t>2026.0</t>
  </si>
  <si>
    <r>
      <rPr>
        <b/>
        <sz val="14"/>
        <rFont val="Calibri"/>
        <family val="2"/>
        <scheme val="minor"/>
      </rPr>
      <t>Reisekostenabrechnung für Auslandsreisen ab dem Jahr 2026</t>
    </r>
    <r>
      <rPr>
        <b/>
        <sz val="16"/>
        <rFont val="Calibri"/>
        <family val="2"/>
        <scheme val="minor"/>
      </rPr>
      <t xml:space="preserve">
</t>
    </r>
    <r>
      <rPr>
        <b/>
        <sz val="12"/>
        <rFont val="Calibri"/>
        <family val="2"/>
        <scheme val="minor"/>
      </rPr>
      <t>- Inhalt -</t>
    </r>
  </si>
  <si>
    <r>
      <rPr>
        <b/>
        <sz val="14"/>
        <rFont val="Calibri"/>
        <family val="2"/>
        <scheme val="minor"/>
      </rPr>
      <t>Reisekostenabrechnung für Auslandsreisen ab dem Jahr 2026</t>
    </r>
    <r>
      <rPr>
        <b/>
        <sz val="16"/>
        <rFont val="Calibri"/>
        <family val="2"/>
        <scheme val="minor"/>
      </rPr>
      <t xml:space="preserve">
</t>
    </r>
    <r>
      <rPr>
        <b/>
        <sz val="12"/>
        <rFont val="Calibri"/>
        <family val="2"/>
        <scheme val="minor"/>
      </rPr>
      <t>- Allgemeine Grundsätze sowie Besonderheiten bei Flug- und Schiffsreisen -</t>
    </r>
  </si>
  <si>
    <r>
      <t xml:space="preserve">mehrtägige Auslandsreisen ab dem Jahr 2026
</t>
    </r>
    <r>
      <rPr>
        <b/>
        <sz val="14"/>
        <rFont val="Calibri"/>
        <family val="2"/>
        <scheme val="minor"/>
      </rPr>
      <t>- nach Pauschalen -</t>
    </r>
  </si>
  <si>
    <r>
      <t xml:space="preserve">mehrtägige Auslandsreisen ab dem Jahr 2026
</t>
    </r>
    <r>
      <rPr>
        <b/>
        <sz val="14"/>
        <rFont val="Calibri"/>
        <family val="2"/>
        <scheme val="minor"/>
      </rPr>
      <t>- mit Belegen -</t>
    </r>
  </si>
  <si>
    <r>
      <t xml:space="preserve">eintägige Auslandsreisen ab dem Jahr 2026
</t>
    </r>
    <r>
      <rPr>
        <b/>
        <sz val="14"/>
        <rFont val="Calibri"/>
        <family val="2"/>
        <scheme val="minor"/>
      </rPr>
      <t>- nach Pauschalen -</t>
    </r>
  </si>
  <si>
    <t>Die hier hinterlegten Pauschbeträge für Auslandsreisen wurden durch BMF-Schreiben vom 05.12.2025 - IV C 5 - S 2353/00094/007/012</t>
  </si>
  <si>
    <t>veranlassten Auslandsreisen ab dem 1. Januar 2026 bekanntgegeben.</t>
  </si>
  <si>
    <t xml:space="preserve">(TAAAK-06086) zur steuerlichen Behandlung von Reisekosten und Reisevergütungen bei betrieblich und beruflich </t>
  </si>
  <si>
    <r>
      <rPr>
        <b/>
        <sz val="14"/>
        <rFont val="Calibri"/>
        <family val="2"/>
        <scheme val="minor"/>
      </rPr>
      <t>Reisekostenabrechnung für Auslandsreisen ab dem Jahr 2026</t>
    </r>
    <r>
      <rPr>
        <b/>
        <sz val="16"/>
        <rFont val="Calibri"/>
        <family val="2"/>
        <scheme val="minor"/>
      </rPr>
      <t xml:space="preserve">
</t>
    </r>
    <r>
      <rPr>
        <b/>
        <sz val="12"/>
        <rFont val="Calibri"/>
        <family val="2"/>
        <scheme val="minor"/>
      </rPr>
      <t>- Empfehlung -</t>
    </r>
  </si>
  <si>
    <t>–        Bern</t>
  </si>
  <si>
    <t>NWB JAAAD-55617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</si>
</sst>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7" formatCode="#,##0.00\ &quot;€&quot;;\-#,##0.00\ &quot;€&quot;"/>
    <numFmt numFmtId="44" formatCode="_-* #,##0.00\ &quot;€&quot;_-;\-* #,##0.00\ &quot;€&quot;_-;_-* &quot;-&quot;??\ &quot;€&quot;_-;_-@_-"/>
    <numFmt numFmtId="164" formatCode="_-* #,##0.00\ _D_M_-;\-* #,##0.00\ _D_M_-;_-* &quot;-&quot;??\ _D_M_-;_-@_-"/>
    <numFmt numFmtId="165" formatCode="h:mm"/>
    <numFmt numFmtId="166" formatCode="#,##0.00_ ;\-#,##0.00\ "/>
    <numFmt numFmtId="167" formatCode="d/\ mmmm\ yyyy"/>
    <numFmt numFmtId="168" formatCode="#,##0.00\ &quot;€&quot;"/>
    <numFmt numFmtId="169" formatCode="0%&quot; vom Tagessatz&quot;"/>
    <numFmt numFmtId="170" formatCode="h:mm;@"/>
    <numFmt numFmtId="171" formatCode="0_ ;\-0\ "/>
  </numFmts>
  <fonts count="52" x14ac:knownFonts="1">
    <font>
      <sz val="10"/>
      <name val="Arial"/>
    </font>
    <font>
      <sz val="11"/>
      <color theme="1"/>
      <name val="Calibri"/>
      <family val="2"/>
      <scheme val="minor"/>
    </font>
    <font>
      <sz val="10"/>
      <name val="Arial"/>
      <family val="2"/>
    </font>
    <font>
      <sz val="12"/>
      <name val="Univers"/>
      <family val="2"/>
    </font>
    <font>
      <b/>
      <sz val="26"/>
      <color indexed="18"/>
      <name val="Tahoma"/>
      <family val="2"/>
    </font>
    <font>
      <sz val="10"/>
      <name val="Tahoma"/>
      <family val="2"/>
    </font>
    <font>
      <sz val="12"/>
      <color indexed="18"/>
      <name val="Tahoma"/>
      <family val="2"/>
    </font>
    <font>
      <sz val="12"/>
      <name val="Tahoma"/>
      <family val="2"/>
    </font>
    <font>
      <sz val="14"/>
      <name val="Tahoma"/>
      <family val="2"/>
    </font>
    <font>
      <b/>
      <sz val="12"/>
      <name val="Tahoma"/>
      <family val="2"/>
    </font>
    <font>
      <sz val="14"/>
      <color indexed="10"/>
      <name val="Tahoma"/>
      <family val="2"/>
    </font>
    <font>
      <sz val="16"/>
      <name val="Tahoma"/>
      <family val="2"/>
    </font>
    <font>
      <b/>
      <sz val="12"/>
      <color indexed="18"/>
      <name val="Tahoma"/>
      <family val="2"/>
    </font>
    <font>
      <sz val="10"/>
      <name val="Arial"/>
      <family val="2"/>
    </font>
    <font>
      <b/>
      <sz val="14"/>
      <name val="Calibri"/>
      <family val="2"/>
      <scheme val="minor"/>
    </font>
    <font>
      <sz val="14"/>
      <name val="Calibri"/>
      <family val="2"/>
      <scheme val="minor"/>
    </font>
    <font>
      <u/>
      <sz val="11"/>
      <name val="Calibri"/>
      <family val="2"/>
      <scheme val="minor"/>
    </font>
    <font>
      <sz val="11"/>
      <name val="Calibri"/>
      <family val="2"/>
      <scheme val="minor"/>
    </font>
    <font>
      <u/>
      <sz val="10"/>
      <color indexed="12"/>
      <name val="Arial"/>
      <family val="2"/>
    </font>
    <font>
      <u/>
      <sz val="11"/>
      <color indexed="12"/>
      <name val="Calibri"/>
      <family val="2"/>
      <scheme val="minor"/>
    </font>
    <font>
      <sz val="11"/>
      <color indexed="63"/>
      <name val="Calibri"/>
      <family val="2"/>
    </font>
    <font>
      <sz val="11"/>
      <color indexed="9"/>
      <name val="Calibri"/>
      <family val="2"/>
    </font>
    <font>
      <u/>
      <sz val="11"/>
      <color theme="10"/>
      <name val="Calibri"/>
      <family val="2"/>
      <scheme val="minor"/>
    </font>
    <font>
      <sz val="12"/>
      <name val="Calibri"/>
      <family val="2"/>
      <scheme val="minor"/>
    </font>
    <font>
      <b/>
      <sz val="14"/>
      <color indexed="18"/>
      <name val="Calibri"/>
      <family val="2"/>
      <scheme val="minor"/>
    </font>
    <font>
      <b/>
      <sz val="12"/>
      <name val="Calibri"/>
      <family val="2"/>
      <scheme val="minor"/>
    </font>
    <font>
      <b/>
      <sz val="16"/>
      <color theme="1"/>
      <name val="Calibri"/>
      <family val="2"/>
      <scheme val="minor"/>
    </font>
    <font>
      <b/>
      <sz val="16"/>
      <name val="Calibri"/>
      <family val="2"/>
      <scheme val="minor"/>
    </font>
    <font>
      <sz val="16"/>
      <name val="Calibri"/>
      <family val="2"/>
      <scheme val="minor"/>
    </font>
    <font>
      <b/>
      <sz val="14"/>
      <color theme="1"/>
      <name val="Calibri"/>
      <family val="2"/>
      <scheme val="minor"/>
    </font>
    <font>
      <b/>
      <sz val="10"/>
      <name val="Arial"/>
      <family val="2"/>
    </font>
    <font>
      <b/>
      <sz val="10"/>
      <color theme="1"/>
      <name val="Arial"/>
      <family val="2"/>
    </font>
    <font>
      <sz val="14"/>
      <color theme="1"/>
      <name val="Calibri"/>
      <family val="2"/>
      <scheme val="minor"/>
    </font>
    <font>
      <sz val="16"/>
      <name val="Arial"/>
      <family val="2"/>
    </font>
    <font>
      <sz val="14"/>
      <color indexed="10"/>
      <name val="Calibri"/>
      <family val="2"/>
      <scheme val="minor"/>
    </font>
    <font>
      <sz val="14"/>
      <color indexed="8"/>
      <name val="Calibri"/>
      <family val="2"/>
      <scheme val="minor"/>
    </font>
    <font>
      <b/>
      <u/>
      <sz val="14"/>
      <name val="Calibri"/>
      <family val="2"/>
      <scheme val="minor"/>
    </font>
    <font>
      <sz val="14"/>
      <color indexed="81"/>
      <name val="Calibri"/>
      <family val="2"/>
      <scheme val="minor"/>
    </font>
    <font>
      <sz val="12"/>
      <color indexed="18"/>
      <name val="Calibri"/>
      <family val="2"/>
      <scheme val="minor"/>
    </font>
    <font>
      <u/>
      <sz val="12"/>
      <name val="Calibri"/>
      <family val="2"/>
      <scheme val="minor"/>
    </font>
    <font>
      <b/>
      <u/>
      <sz val="12"/>
      <name val="Calibri"/>
      <family val="2"/>
      <scheme val="minor"/>
    </font>
    <font>
      <b/>
      <u/>
      <sz val="12"/>
      <color indexed="18"/>
      <name val="Calibri"/>
      <family val="2"/>
      <scheme val="minor"/>
    </font>
    <font>
      <sz val="14"/>
      <color theme="0"/>
      <name val="Calibri"/>
      <family val="2"/>
      <scheme val="minor"/>
    </font>
    <font>
      <b/>
      <sz val="14"/>
      <color theme="0"/>
      <name val="Calibri"/>
      <family val="2"/>
      <scheme val="minor"/>
    </font>
    <font>
      <sz val="12"/>
      <color theme="1"/>
      <name val="Calibri"/>
      <family val="2"/>
      <scheme val="minor"/>
    </font>
    <font>
      <b/>
      <u/>
      <sz val="12"/>
      <color theme="1"/>
      <name val="Calibri"/>
      <family val="2"/>
      <scheme val="minor"/>
    </font>
    <font>
      <b/>
      <sz val="12"/>
      <color indexed="18"/>
      <name val="Calibri"/>
      <family val="2"/>
      <scheme val="minor"/>
    </font>
    <font>
      <b/>
      <sz val="16"/>
      <color indexed="18"/>
      <name val="Tahoma"/>
      <family val="2"/>
    </font>
    <font>
      <b/>
      <sz val="10"/>
      <color indexed="18"/>
      <name val="Tahoma"/>
      <family val="2"/>
    </font>
    <font>
      <b/>
      <u/>
      <sz val="11"/>
      <name val="Calibri"/>
      <family val="2"/>
      <scheme val="minor"/>
    </font>
    <font>
      <u/>
      <sz val="12"/>
      <color indexed="12"/>
      <name val="Univers"/>
      <family val="2"/>
    </font>
    <font>
      <b/>
      <sz val="11"/>
      <name val="Calibri"/>
      <family val="2"/>
      <scheme val="minor"/>
    </font>
  </fonts>
  <fills count="17">
    <fill>
      <patternFill patternType="none"/>
    </fill>
    <fill>
      <patternFill patternType="gray125"/>
    </fill>
    <fill>
      <patternFill patternType="solid">
        <fgColor indexed="8"/>
        <bgColor indexed="64"/>
      </patternFill>
    </fill>
    <fill>
      <patternFill patternType="solid">
        <fgColor indexed="10"/>
        <bgColor indexed="64"/>
      </patternFill>
    </fill>
    <fill>
      <patternFill patternType="solid">
        <fgColor theme="0"/>
        <bgColor indexed="64"/>
      </patternFill>
    </fill>
    <fill>
      <patternFill patternType="solid">
        <fgColor indexed="60"/>
      </patternFill>
    </fill>
    <fill>
      <patternFill patternType="solid">
        <fgColor indexed="47"/>
      </patternFill>
    </fill>
    <fill>
      <patternFill patternType="solid">
        <fgColor indexed="26"/>
      </patternFill>
    </fill>
    <fill>
      <patternFill patternType="solid">
        <fgColor indexed="8"/>
      </patternFill>
    </fill>
    <fill>
      <patternFill patternType="solid">
        <fgColor indexed="29"/>
      </patternFill>
    </fill>
    <fill>
      <patternFill patternType="solid">
        <fgColor indexed="43"/>
      </patternFill>
    </fill>
    <fill>
      <patternFill patternType="solid">
        <fgColor indexed="22"/>
      </patternFill>
    </fill>
    <fill>
      <patternFill patternType="solid">
        <fgColor rgb="FFFFEF00"/>
        <bgColor indexed="64"/>
      </patternFill>
    </fill>
    <fill>
      <patternFill patternType="solid">
        <fgColor rgb="FFFFFF99"/>
        <bgColor indexed="64"/>
      </patternFill>
    </fill>
    <fill>
      <patternFill patternType="solid">
        <fgColor theme="2"/>
        <bgColor indexed="64"/>
      </patternFill>
    </fill>
    <fill>
      <patternFill patternType="solid">
        <fgColor rgb="FFFFFF00"/>
        <bgColor indexed="64"/>
      </patternFill>
    </fill>
    <fill>
      <patternFill patternType="solid">
        <fgColor rgb="FFFFC000"/>
        <bgColor indexed="64"/>
      </patternFill>
    </fill>
  </fills>
  <borders count="60">
    <border>
      <left/>
      <right/>
      <top/>
      <bottom/>
      <diagonal/>
    </border>
    <border>
      <left/>
      <right style="thin">
        <color indexed="58"/>
      </right>
      <top/>
      <bottom/>
      <diagonal/>
    </border>
    <border>
      <left style="thin">
        <color indexed="58"/>
      </left>
      <right/>
      <top style="thin">
        <color indexed="58"/>
      </top>
      <bottom/>
      <diagonal/>
    </border>
    <border>
      <left/>
      <right/>
      <top style="thin">
        <color indexed="58"/>
      </top>
      <bottom/>
      <diagonal/>
    </border>
    <border>
      <left/>
      <right style="thin">
        <color indexed="58"/>
      </right>
      <top style="thin">
        <color indexed="58"/>
      </top>
      <bottom/>
      <diagonal/>
    </border>
    <border>
      <left style="thin">
        <color indexed="58"/>
      </left>
      <right/>
      <top/>
      <bottom/>
      <diagonal/>
    </border>
    <border>
      <left style="thin">
        <color indexed="58"/>
      </left>
      <right/>
      <top/>
      <bottom style="thin">
        <color indexed="58"/>
      </bottom>
      <diagonal/>
    </border>
    <border>
      <left/>
      <right/>
      <top/>
      <bottom style="thin">
        <color indexed="58"/>
      </bottom>
      <diagonal/>
    </border>
    <border>
      <left/>
      <right style="thin">
        <color indexed="58"/>
      </right>
      <top/>
      <bottom style="thin">
        <color indexed="58"/>
      </bottom>
      <diagonal/>
    </border>
    <border>
      <left/>
      <right/>
      <top style="thin">
        <color indexed="58"/>
      </top>
      <bottom style="thin">
        <color indexed="58"/>
      </bottom>
      <diagonal/>
    </border>
    <border>
      <left/>
      <right style="thin">
        <color indexed="58"/>
      </right>
      <top style="thin">
        <color indexed="58"/>
      </top>
      <bottom style="thin">
        <color indexed="58"/>
      </bottom>
      <diagonal/>
    </border>
    <border>
      <left/>
      <right/>
      <top style="thin">
        <color indexed="58"/>
      </top>
      <bottom style="medium">
        <color indexed="58"/>
      </bottom>
      <diagonal/>
    </border>
    <border>
      <left/>
      <right style="medium">
        <color indexed="58"/>
      </right>
      <top/>
      <bottom/>
      <diagonal/>
    </border>
    <border>
      <left style="thin">
        <color indexed="58"/>
      </left>
      <right style="thin">
        <color indexed="58"/>
      </right>
      <top style="thin">
        <color indexed="58"/>
      </top>
      <bottom/>
      <diagonal/>
    </border>
    <border>
      <left style="thin">
        <color indexed="58"/>
      </left>
      <right style="thin">
        <color indexed="58"/>
      </right>
      <top/>
      <bottom/>
      <diagonal/>
    </border>
    <border>
      <left style="thin">
        <color indexed="58"/>
      </left>
      <right/>
      <top style="thin">
        <color indexed="58"/>
      </top>
      <bottom style="thin">
        <color indexed="58"/>
      </bottom>
      <diagonal/>
    </border>
    <border>
      <left style="thin">
        <color indexed="58"/>
      </left>
      <right style="thin">
        <color indexed="58"/>
      </right>
      <top style="thin">
        <color indexed="58"/>
      </top>
      <bottom style="thin">
        <color indexed="58"/>
      </bottom>
      <diagonal/>
    </border>
    <border>
      <left/>
      <right style="thin">
        <color indexed="58"/>
      </right>
      <top style="double">
        <color indexed="58"/>
      </top>
      <bottom style="thin">
        <color indexed="58"/>
      </bottom>
      <diagonal/>
    </border>
    <border>
      <left/>
      <right/>
      <top/>
      <bottom style="medium">
        <color indexed="58"/>
      </bottom>
      <diagonal/>
    </border>
    <border>
      <left/>
      <right style="medium">
        <color indexed="58"/>
      </right>
      <top/>
      <bottom style="medium">
        <color indexed="58"/>
      </bottom>
      <diagonal/>
    </border>
    <border>
      <left style="medium">
        <color indexed="58"/>
      </left>
      <right/>
      <top style="medium">
        <color indexed="58"/>
      </top>
      <bottom/>
      <diagonal/>
    </border>
    <border>
      <left style="medium">
        <color indexed="58"/>
      </left>
      <right/>
      <top/>
      <bottom/>
      <diagonal/>
    </border>
    <border>
      <left style="medium">
        <color indexed="58"/>
      </left>
      <right/>
      <top/>
      <bottom style="medium">
        <color indexed="58"/>
      </bottom>
      <diagonal/>
    </border>
    <border>
      <left style="thin">
        <color indexed="58"/>
      </left>
      <right style="thin">
        <color indexed="58"/>
      </right>
      <top/>
      <bottom style="thin">
        <color indexed="58"/>
      </bottom>
      <diagonal/>
    </border>
    <border>
      <left/>
      <right style="thin">
        <color indexed="23"/>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58"/>
      </left>
      <right style="medium">
        <color indexed="58"/>
      </right>
      <top/>
      <bottom/>
      <diagonal/>
    </border>
    <border>
      <left style="medium">
        <color indexed="58"/>
      </left>
      <right style="thin">
        <color indexed="58"/>
      </right>
      <top/>
      <bottom/>
      <diagonal/>
    </border>
    <border>
      <left style="thin">
        <color indexed="58"/>
      </left>
      <right/>
      <top style="thin">
        <color indexed="23"/>
      </top>
      <bottom/>
      <diagonal/>
    </border>
    <border>
      <left/>
      <right style="medium">
        <color indexed="8"/>
      </right>
      <top/>
      <bottom style="medium">
        <color indexed="8"/>
      </bottom>
      <diagonal/>
    </border>
    <border>
      <left style="medium">
        <color indexed="8"/>
      </left>
      <right style="medium">
        <color indexed="8"/>
      </right>
      <top style="medium">
        <color indexed="8"/>
      </top>
      <bottom/>
      <diagonal/>
    </border>
    <border>
      <left style="thin">
        <color indexed="55"/>
      </left>
      <right style="medium">
        <color indexed="58"/>
      </right>
      <top/>
      <bottom/>
      <diagonal/>
    </border>
    <border>
      <left/>
      <right/>
      <top style="thin">
        <color indexed="55"/>
      </top>
      <bottom/>
      <diagonal/>
    </border>
    <border>
      <left style="thin">
        <color indexed="58"/>
      </left>
      <right/>
      <top/>
      <bottom style="thin">
        <color indexed="55"/>
      </bottom>
      <diagonal/>
    </border>
    <border>
      <left/>
      <right style="thin">
        <color indexed="55"/>
      </right>
      <top style="thin">
        <color indexed="55"/>
      </top>
      <bottom/>
      <diagonal/>
    </border>
    <border>
      <left/>
      <right style="thin">
        <color indexed="55"/>
      </right>
      <top/>
      <bottom/>
      <diagonal/>
    </border>
    <border>
      <left style="thin">
        <color indexed="58"/>
      </left>
      <right style="thin">
        <color indexed="58"/>
      </right>
      <top style="thin">
        <color indexed="55"/>
      </top>
      <bottom style="thin">
        <color indexed="58"/>
      </bottom>
      <diagonal/>
    </border>
    <border>
      <left style="thin">
        <color indexed="58"/>
      </left>
      <right style="medium">
        <color indexed="55"/>
      </right>
      <top style="thin">
        <color indexed="58"/>
      </top>
      <bottom style="thin">
        <color indexed="58"/>
      </bottom>
      <diagonal/>
    </border>
    <border>
      <left style="thin">
        <color indexed="58"/>
      </left>
      <right style="medium">
        <color indexed="23"/>
      </right>
      <top style="thin">
        <color indexed="58"/>
      </top>
      <bottom style="thin">
        <color indexed="58"/>
      </bottom>
      <diagonal/>
    </border>
    <border>
      <left style="thin">
        <color indexed="23"/>
      </left>
      <right/>
      <top style="thin">
        <color indexed="58"/>
      </top>
      <bottom style="thin">
        <color indexed="23"/>
      </bottom>
      <diagonal/>
    </border>
    <border>
      <left style="thin">
        <color indexed="23"/>
      </left>
      <right/>
      <top/>
      <bottom/>
      <diagonal/>
    </border>
    <border>
      <left style="thin">
        <color indexed="58"/>
      </left>
      <right style="thin">
        <color indexed="58"/>
      </right>
      <top style="thin">
        <color indexed="23"/>
      </top>
      <bottom style="thin">
        <color indexed="58"/>
      </bottom>
      <diagonal/>
    </border>
    <border>
      <left style="thin">
        <color indexed="23"/>
      </left>
      <right style="thin">
        <color indexed="23"/>
      </right>
      <top style="thin">
        <color indexed="58"/>
      </top>
      <bottom style="thin">
        <color indexed="23"/>
      </bottom>
      <diagonal/>
    </border>
    <border>
      <left style="thin">
        <color indexed="58"/>
      </left>
      <right/>
      <top style="thin">
        <color indexed="58"/>
      </top>
      <bottom style="thin">
        <color indexed="55"/>
      </bottom>
      <diagonal/>
    </border>
    <border>
      <left/>
      <right style="thin">
        <color indexed="58"/>
      </right>
      <top style="thin">
        <color indexed="58"/>
      </top>
      <bottom style="thin">
        <color indexed="55"/>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auto="1"/>
      </left>
      <right style="thin">
        <color auto="1"/>
      </right>
      <top style="thin">
        <color auto="1"/>
      </top>
      <bottom style="thin">
        <color auto="1"/>
      </bottom>
      <diagonal/>
    </border>
    <border>
      <left/>
      <right/>
      <top style="medium">
        <color indexed="58"/>
      </top>
      <bottom/>
      <diagonal/>
    </border>
    <border>
      <left style="medium">
        <color indexed="58"/>
      </left>
      <right style="medium">
        <color indexed="58"/>
      </right>
      <top/>
      <bottom/>
      <diagonal/>
    </border>
  </borders>
  <cellStyleXfs count="36">
    <xf numFmtId="0" fontId="0" fillId="0" borderId="0"/>
    <xf numFmtId="164" fontId="3" fillId="0" borderId="0" applyFont="0" applyFill="0" applyBorder="0" applyAlignment="0" applyProtection="0"/>
    <xf numFmtId="164" fontId="3" fillId="0" borderId="0" applyFont="0" applyFill="0" applyBorder="0" applyAlignment="0" applyProtection="0"/>
    <xf numFmtId="9" fontId="13" fillId="0" borderId="0" applyFont="0" applyFill="0" applyBorder="0" applyAlignment="0" applyProtection="0"/>
    <xf numFmtId="0" fontId="3" fillId="0" borderId="0"/>
    <xf numFmtId="0" fontId="3" fillId="0" borderId="0"/>
    <xf numFmtId="0" fontId="3" fillId="0" borderId="0"/>
    <xf numFmtId="0" fontId="3" fillId="0" borderId="0"/>
    <xf numFmtId="44" fontId="2" fillId="0" borderId="0" applyFont="0" applyFill="0" applyBorder="0" applyAlignment="0" applyProtection="0"/>
    <xf numFmtId="0" fontId="2" fillId="0" borderId="0"/>
    <xf numFmtId="0" fontId="1" fillId="0" borderId="0"/>
    <xf numFmtId="0" fontId="18" fillId="0" borderId="0" applyNumberFormat="0" applyFill="0" applyBorder="0" applyAlignment="0" applyProtection="0">
      <alignment vertical="top"/>
      <protection locked="0"/>
    </xf>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5"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1" fillId="5"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44" fontId="2" fillId="0" borderId="0" applyFont="0" applyFill="0" applyBorder="0" applyAlignment="0" applyProtection="0"/>
    <xf numFmtId="0" fontId="22" fillId="0" borderId="0" applyNumberFormat="0" applyFill="0" applyBorder="0" applyAlignment="0" applyProtection="0"/>
    <xf numFmtId="9" fontId="1" fillId="0" borderId="0" applyFont="0" applyFill="0" applyBorder="0" applyAlignment="0" applyProtection="0"/>
    <xf numFmtId="0" fontId="2" fillId="0" borderId="0"/>
    <xf numFmtId="0" fontId="2" fillId="0" borderId="0"/>
    <xf numFmtId="0" fontId="50" fillId="0" borderId="0" applyNumberFormat="0" applyFill="0" applyBorder="0" applyAlignment="0" applyProtection="0"/>
  </cellStyleXfs>
  <cellXfs count="438">
    <xf numFmtId="0" fontId="0" fillId="0" borderId="0" xfId="0"/>
    <xf numFmtId="0" fontId="5" fillId="2" borderId="0" xfId="0" applyFont="1" applyFill="1"/>
    <xf numFmtId="0" fontId="8" fillId="0" borderId="25" xfId="0" applyFont="1" applyBorder="1" applyAlignment="1">
      <alignment horizontal="center" vertical="top" wrapText="1"/>
    </xf>
    <xf numFmtId="0" fontId="8" fillId="0" borderId="0" xfId="0" applyFont="1"/>
    <xf numFmtId="0" fontId="8" fillId="0" borderId="26" xfId="0" applyFont="1" applyBorder="1" applyAlignment="1">
      <alignment horizontal="center" vertical="top" wrapText="1"/>
    </xf>
    <xf numFmtId="0" fontId="8" fillId="0" borderId="27" xfId="0" applyFont="1" applyBorder="1" applyAlignment="1">
      <alignment horizontal="center" vertical="top" wrapText="1"/>
    </xf>
    <xf numFmtId="0" fontId="8" fillId="0" borderId="26" xfId="0" applyFont="1" applyBorder="1" applyAlignment="1">
      <alignment vertical="top" wrapText="1"/>
    </xf>
    <xf numFmtId="0" fontId="8" fillId="0" borderId="27" xfId="0" applyFont="1" applyBorder="1" applyAlignment="1">
      <alignment vertical="top" wrapText="1"/>
    </xf>
    <xf numFmtId="0" fontId="10" fillId="3" borderId="31" xfId="0" applyFont="1" applyFill="1" applyBorder="1" applyAlignment="1">
      <alignment horizontal="center" vertical="top" wrapText="1"/>
    </xf>
    <xf numFmtId="0" fontId="10" fillId="3" borderId="32" xfId="0" applyFont="1" applyFill="1" applyBorder="1" applyAlignment="1">
      <alignment horizontal="center" vertical="top" wrapText="1"/>
    </xf>
    <xf numFmtId="0" fontId="8" fillId="0" borderId="55" xfId="0" applyFont="1" applyBorder="1" applyAlignment="1">
      <alignment wrapText="1"/>
    </xf>
    <xf numFmtId="0" fontId="8" fillId="0" borderId="0" xfId="0" applyFont="1" applyAlignment="1">
      <alignment wrapText="1"/>
    </xf>
    <xf numFmtId="0" fontId="8" fillId="0" borderId="56" xfId="0" applyFont="1" applyBorder="1" applyAlignment="1">
      <alignment wrapText="1"/>
    </xf>
    <xf numFmtId="1" fontId="8" fillId="0" borderId="55" xfId="0" applyNumberFormat="1" applyFont="1" applyBorder="1" applyAlignment="1">
      <alignment horizontal="center" vertical="top"/>
    </xf>
    <xf numFmtId="1" fontId="8" fillId="0" borderId="56" xfId="0" applyNumberFormat="1" applyFont="1" applyBorder="1" applyAlignment="1">
      <alignment horizontal="center" vertical="top"/>
    </xf>
    <xf numFmtId="1" fontId="8" fillId="0" borderId="56" xfId="0" applyNumberFormat="1" applyFont="1" applyBorder="1" applyAlignment="1" applyProtection="1">
      <alignment horizontal="center" vertical="top"/>
      <protection locked="0"/>
    </xf>
    <xf numFmtId="1" fontId="8" fillId="0" borderId="55" xfId="0" applyNumberFormat="1" applyFont="1" applyBorder="1" applyAlignment="1" applyProtection="1">
      <alignment horizontal="center" vertical="top"/>
      <protection locked="0"/>
    </xf>
    <xf numFmtId="0" fontId="8" fillId="0" borderId="55" xfId="0" applyFont="1" applyBorder="1" applyAlignment="1">
      <alignment horizontal="center" vertical="top"/>
    </xf>
    <xf numFmtId="0" fontId="8" fillId="0" borderId="0" xfId="0" applyFont="1" applyAlignment="1">
      <alignment horizontal="center" vertical="top"/>
    </xf>
    <xf numFmtId="0" fontId="7" fillId="0" borderId="0" xfId="6" applyFont="1"/>
    <xf numFmtId="0" fontId="11" fillId="0" borderId="0" xfId="6" applyFont="1"/>
    <xf numFmtId="49" fontId="7" fillId="0" borderId="0" xfId="6" applyNumberFormat="1" applyFont="1" applyAlignment="1">
      <alignment horizontal="left"/>
    </xf>
    <xf numFmtId="0" fontId="23" fillId="0" borderId="0" xfId="6" applyFont="1"/>
    <xf numFmtId="165" fontId="23" fillId="0" borderId="0" xfId="6" applyNumberFormat="1" applyFont="1"/>
    <xf numFmtId="0" fontId="7" fillId="4" borderId="0" xfId="6" applyFont="1" applyFill="1"/>
    <xf numFmtId="0" fontId="7" fillId="4" borderId="3" xfId="6" applyFont="1" applyFill="1" applyBorder="1"/>
    <xf numFmtId="0" fontId="7" fillId="4" borderId="4" xfId="6" applyFont="1" applyFill="1" applyBorder="1"/>
    <xf numFmtId="0" fontId="7" fillId="4" borderId="1" xfId="6" applyFont="1" applyFill="1" applyBorder="1"/>
    <xf numFmtId="0" fontId="8" fillId="4" borderId="0" xfId="6" applyFont="1" applyFill="1"/>
    <xf numFmtId="165" fontId="8" fillId="4" borderId="0" xfId="6" applyNumberFormat="1" applyFont="1" applyFill="1"/>
    <xf numFmtId="0" fontId="7" fillId="4" borderId="0" xfId="6" applyFont="1" applyFill="1" applyProtection="1">
      <protection locked="0"/>
    </xf>
    <xf numFmtId="168" fontId="7" fillId="4" borderId="0" xfId="6" applyNumberFormat="1" applyFont="1" applyFill="1"/>
    <xf numFmtId="44" fontId="7" fillId="4" borderId="0" xfId="8" applyFont="1" applyFill="1" applyProtection="1"/>
    <xf numFmtId="44" fontId="7" fillId="4" borderId="0" xfId="6" applyNumberFormat="1" applyFont="1" applyFill="1"/>
    <xf numFmtId="0" fontId="7" fillId="4" borderId="0" xfId="6" applyFont="1" applyFill="1" applyAlignment="1">
      <alignment horizontal="center"/>
    </xf>
    <xf numFmtId="0" fontId="11" fillId="4" borderId="0" xfId="6" applyFont="1" applyFill="1"/>
    <xf numFmtId="49" fontId="7" fillId="4" borderId="0" xfId="6" applyNumberFormat="1" applyFont="1" applyFill="1" applyAlignment="1">
      <alignment horizontal="left"/>
    </xf>
    <xf numFmtId="0" fontId="15" fillId="4" borderId="0" xfId="6" applyFont="1" applyFill="1"/>
    <xf numFmtId="0" fontId="15" fillId="4" borderId="12" xfId="6" applyFont="1" applyFill="1" applyBorder="1"/>
    <xf numFmtId="0" fontId="15" fillId="4" borderId="3" xfId="6" applyFont="1" applyFill="1" applyBorder="1"/>
    <xf numFmtId="0" fontId="15" fillId="4" borderId="4" xfId="6" applyFont="1" applyFill="1" applyBorder="1"/>
    <xf numFmtId="0" fontId="15" fillId="4" borderId="1" xfId="6" applyFont="1" applyFill="1" applyBorder="1"/>
    <xf numFmtId="0" fontId="29" fillId="0" borderId="0" xfId="6" applyFont="1" applyAlignment="1">
      <alignment vertical="center"/>
    </xf>
    <xf numFmtId="0" fontId="29" fillId="0" borderId="1" xfId="6" applyFont="1" applyBorder="1" applyAlignment="1">
      <alignment vertical="center"/>
    </xf>
    <xf numFmtId="0" fontId="14" fillId="4" borderId="9" xfId="6" applyFont="1" applyFill="1" applyBorder="1" applyAlignment="1">
      <alignment vertical="center"/>
    </xf>
    <xf numFmtId="0" fontId="15" fillId="4" borderId="0" xfId="6" applyFont="1" applyFill="1" applyAlignment="1">
      <alignment vertical="center"/>
    </xf>
    <xf numFmtId="0" fontId="14" fillId="4" borderId="0" xfId="6" applyFont="1" applyFill="1" applyAlignment="1">
      <alignment vertical="center"/>
    </xf>
    <xf numFmtId="0" fontId="14" fillId="4" borderId="7" xfId="6" applyFont="1" applyFill="1" applyBorder="1" applyAlignment="1">
      <alignment horizontal="left" vertical="center"/>
    </xf>
    <xf numFmtId="0" fontId="14" fillId="4" borderId="8" xfId="6" applyFont="1" applyFill="1" applyBorder="1" applyAlignment="1">
      <alignment horizontal="left" vertical="center"/>
    </xf>
    <xf numFmtId="0" fontId="15" fillId="4" borderId="9" xfId="6" applyFont="1" applyFill="1" applyBorder="1" applyAlignment="1">
      <alignment vertical="center"/>
    </xf>
    <xf numFmtId="0" fontId="15" fillId="4" borderId="7" xfId="6" applyFont="1" applyFill="1" applyBorder="1" applyAlignment="1">
      <alignment vertical="center"/>
    </xf>
    <xf numFmtId="0" fontId="15" fillId="4" borderId="8" xfId="6" applyFont="1" applyFill="1" applyBorder="1" applyAlignment="1">
      <alignment vertical="center"/>
    </xf>
    <xf numFmtId="0" fontId="15" fillId="4" borderId="3" xfId="6" applyFont="1" applyFill="1" applyBorder="1" applyAlignment="1">
      <alignment vertical="center"/>
    </xf>
    <xf numFmtId="0" fontId="15" fillId="4" borderId="4" xfId="6" applyFont="1" applyFill="1" applyBorder="1" applyAlignment="1">
      <alignment vertical="center"/>
    </xf>
    <xf numFmtId="0" fontId="14" fillId="4" borderId="0" xfId="6" applyFont="1" applyFill="1" applyAlignment="1">
      <alignment horizontal="center" vertical="center"/>
    </xf>
    <xf numFmtId="0" fontId="14" fillId="4" borderId="0" xfId="6" applyFont="1" applyFill="1" applyAlignment="1">
      <alignment horizontal="centerContinuous" vertical="center"/>
    </xf>
    <xf numFmtId="0" fontId="15" fillId="4" borderId="0" xfId="6" applyFont="1" applyFill="1" applyAlignment="1">
      <alignment horizontal="centerContinuous" vertical="center"/>
    </xf>
    <xf numFmtId="0" fontId="15" fillId="4" borderId="1" xfId="6" applyFont="1" applyFill="1" applyBorder="1" applyAlignment="1">
      <alignment vertical="center"/>
    </xf>
    <xf numFmtId="0" fontId="14" fillId="4" borderId="7" xfId="6" applyFont="1" applyFill="1" applyBorder="1" applyAlignment="1">
      <alignment horizontal="center" vertical="center"/>
    </xf>
    <xf numFmtId="0" fontId="15" fillId="4" borderId="7" xfId="6" applyFont="1" applyFill="1" applyBorder="1" applyAlignment="1">
      <alignment horizontal="centerContinuous" vertical="center"/>
    </xf>
    <xf numFmtId="0" fontId="15" fillId="4" borderId="0" xfId="6" applyFont="1" applyFill="1" applyAlignment="1">
      <alignment horizontal="center" vertical="center"/>
    </xf>
    <xf numFmtId="165" fontId="15" fillId="13" borderId="16" xfId="6" applyNumberFormat="1" applyFont="1" applyFill="1" applyBorder="1" applyAlignment="1" applyProtection="1">
      <alignment horizontal="center" vertical="center"/>
      <protection locked="0"/>
    </xf>
    <xf numFmtId="2" fontId="34" fillId="4" borderId="0" xfId="6" applyNumberFormat="1" applyFont="1" applyFill="1" applyAlignment="1">
      <alignment horizontal="centerContinuous" vertical="center"/>
    </xf>
    <xf numFmtId="0" fontId="15" fillId="4" borderId="0" xfId="6" applyFont="1" applyFill="1" applyAlignment="1">
      <alignment horizontal="right" vertical="center"/>
    </xf>
    <xf numFmtId="0" fontId="15" fillId="4" borderId="1" xfId="6" applyFont="1" applyFill="1" applyBorder="1" applyAlignment="1">
      <alignment horizontal="center" vertical="center"/>
    </xf>
    <xf numFmtId="167" fontId="15" fillId="4" borderId="0" xfId="6" applyNumberFormat="1" applyFont="1" applyFill="1" applyAlignment="1">
      <alignment vertical="center"/>
    </xf>
    <xf numFmtId="165" fontId="15" fillId="4" borderId="0" xfId="6" applyNumberFormat="1" applyFont="1" applyFill="1" applyAlignment="1">
      <alignment vertical="center"/>
    </xf>
    <xf numFmtId="165" fontId="15" fillId="4" borderId="1" xfId="6" applyNumberFormat="1" applyFont="1" applyFill="1" applyBorder="1" applyAlignment="1">
      <alignment horizontal="center" vertical="center"/>
    </xf>
    <xf numFmtId="165" fontId="15" fillId="4" borderId="0" xfId="6" applyNumberFormat="1" applyFont="1" applyFill="1" applyAlignment="1">
      <alignment horizontal="center" vertical="center"/>
    </xf>
    <xf numFmtId="0" fontId="15" fillId="4" borderId="10" xfId="6" applyFont="1" applyFill="1" applyBorder="1" applyAlignment="1">
      <alignment vertical="center"/>
    </xf>
    <xf numFmtId="0" fontId="15" fillId="4" borderId="11" xfId="6" applyFont="1" applyFill="1" applyBorder="1" applyAlignment="1">
      <alignment vertical="center"/>
    </xf>
    <xf numFmtId="0" fontId="15" fillId="4" borderId="12" xfId="6" applyFont="1" applyFill="1" applyBorder="1" applyAlignment="1">
      <alignment vertical="center"/>
    </xf>
    <xf numFmtId="0" fontId="15" fillId="4" borderId="12" xfId="6" applyFont="1" applyFill="1" applyBorder="1" applyAlignment="1">
      <alignment horizontal="center" vertical="center"/>
    </xf>
    <xf numFmtId="0" fontId="15" fillId="4" borderId="13" xfId="6" applyFont="1" applyFill="1" applyBorder="1" applyAlignment="1">
      <alignment horizontal="center" vertical="center"/>
    </xf>
    <xf numFmtId="0" fontId="15" fillId="4" borderId="12" xfId="6" applyFont="1" applyFill="1" applyBorder="1" applyAlignment="1">
      <alignment horizontal="centerContinuous" vertical="center"/>
    </xf>
    <xf numFmtId="164" fontId="14" fillId="4" borderId="12" xfId="6" applyNumberFormat="1" applyFont="1" applyFill="1" applyBorder="1" applyAlignment="1">
      <alignment horizontal="center" vertical="center"/>
    </xf>
    <xf numFmtId="164" fontId="14" fillId="4" borderId="0" xfId="6" applyNumberFormat="1" applyFont="1" applyFill="1" applyAlignment="1">
      <alignment horizontal="center" vertical="center"/>
    </xf>
    <xf numFmtId="164" fontId="14" fillId="4" borderId="14" xfId="6" applyNumberFormat="1" applyFont="1" applyFill="1" applyBorder="1" applyAlignment="1">
      <alignment horizontal="center" vertical="center"/>
    </xf>
    <xf numFmtId="0" fontId="15" fillId="4" borderId="14" xfId="6" applyFont="1" applyFill="1" applyBorder="1" applyAlignment="1">
      <alignment vertical="center"/>
    </xf>
    <xf numFmtId="168" fontId="15" fillId="4" borderId="0" xfId="2" applyNumberFormat="1" applyFont="1" applyFill="1" applyBorder="1" applyAlignment="1" applyProtection="1">
      <alignment horizontal="center" vertical="center"/>
    </xf>
    <xf numFmtId="168" fontId="15" fillId="4" borderId="24" xfId="2" applyNumberFormat="1" applyFont="1" applyFill="1" applyBorder="1" applyAlignment="1" applyProtection="1">
      <alignment horizontal="center" vertical="center"/>
    </xf>
    <xf numFmtId="2" fontId="15" fillId="4" borderId="0" xfId="6" applyNumberFormat="1" applyFont="1" applyFill="1" applyAlignment="1">
      <alignment vertical="center"/>
    </xf>
    <xf numFmtId="2" fontId="15" fillId="4" borderId="24" xfId="6" applyNumberFormat="1" applyFont="1" applyFill="1" applyBorder="1" applyAlignment="1">
      <alignment horizontal="center" vertical="center"/>
    </xf>
    <xf numFmtId="7" fontId="14" fillId="4" borderId="12" xfId="6" applyNumberFormat="1" applyFont="1" applyFill="1" applyBorder="1" applyAlignment="1">
      <alignment horizontal="right" vertical="center"/>
    </xf>
    <xf numFmtId="166" fontId="14" fillId="4" borderId="0" xfId="6" applyNumberFormat="1" applyFont="1" applyFill="1" applyAlignment="1">
      <alignment vertical="center"/>
    </xf>
    <xf numFmtId="2" fontId="15" fillId="4" borderId="7" xfId="6" applyNumberFormat="1" applyFont="1" applyFill="1" applyBorder="1" applyAlignment="1">
      <alignment vertical="center"/>
    </xf>
    <xf numFmtId="2" fontId="15" fillId="4" borderId="8" xfId="6" applyNumberFormat="1" applyFont="1" applyFill="1" applyBorder="1" applyAlignment="1">
      <alignment vertical="center"/>
    </xf>
    <xf numFmtId="2" fontId="15" fillId="4" borderId="3" xfId="6" applyNumberFormat="1" applyFont="1" applyFill="1" applyBorder="1" applyAlignment="1">
      <alignment vertical="center"/>
    </xf>
    <xf numFmtId="2" fontId="15" fillId="4" borderId="4" xfId="6" applyNumberFormat="1" applyFont="1" applyFill="1" applyBorder="1" applyAlignment="1">
      <alignment vertical="center"/>
    </xf>
    <xf numFmtId="2" fontId="15" fillId="4" borderId="1" xfId="6" applyNumberFormat="1" applyFont="1" applyFill="1" applyBorder="1" applyAlignment="1">
      <alignment vertical="center"/>
    </xf>
    <xf numFmtId="0" fontId="15" fillId="4" borderId="0" xfId="6" applyFont="1" applyFill="1" applyAlignment="1">
      <alignment horizontal="left" vertical="center"/>
    </xf>
    <xf numFmtId="0" fontId="15" fillId="13" borderId="16" xfId="6" applyFont="1" applyFill="1" applyBorder="1" applyAlignment="1" applyProtection="1">
      <alignment vertical="center"/>
      <protection locked="0"/>
    </xf>
    <xf numFmtId="0" fontId="15" fillId="4" borderId="28" xfId="6" applyFont="1" applyFill="1" applyBorder="1" applyAlignment="1">
      <alignment vertical="center"/>
    </xf>
    <xf numFmtId="0" fontId="15" fillId="4" borderId="0" xfId="7" applyFont="1" applyFill="1" applyAlignment="1">
      <alignment vertical="center"/>
    </xf>
    <xf numFmtId="168" fontId="15" fillId="4" borderId="1" xfId="2" applyNumberFormat="1" applyFont="1" applyFill="1" applyBorder="1" applyAlignment="1" applyProtection="1">
      <alignment horizontal="center" vertical="center"/>
    </xf>
    <xf numFmtId="7" fontId="14" fillId="4" borderId="12" xfId="6" applyNumberFormat="1" applyFont="1" applyFill="1" applyBorder="1" applyAlignment="1">
      <alignment vertical="center"/>
    </xf>
    <xf numFmtId="3" fontId="15" fillId="13" borderId="16" xfId="6" applyNumberFormat="1" applyFont="1" applyFill="1" applyBorder="1" applyAlignment="1" applyProtection="1">
      <alignment vertical="center"/>
      <protection locked="0"/>
    </xf>
    <xf numFmtId="2" fontId="15" fillId="4" borderId="1" xfId="2" applyNumberFormat="1" applyFont="1" applyFill="1" applyBorder="1" applyAlignment="1" applyProtection="1">
      <alignment horizontal="center" vertical="center"/>
    </xf>
    <xf numFmtId="0" fontId="36" fillId="4" borderId="0" xfId="5" applyFont="1" applyFill="1" applyAlignment="1">
      <alignment vertical="center"/>
    </xf>
    <xf numFmtId="0" fontId="35" fillId="4" borderId="0" xfId="6" applyFont="1" applyFill="1" applyAlignment="1">
      <alignment vertical="center"/>
    </xf>
    <xf numFmtId="2" fontId="15" fillId="4" borderId="0" xfId="2" applyNumberFormat="1" applyFont="1" applyFill="1" applyBorder="1" applyAlignment="1" applyProtection="1">
      <alignment horizontal="center" vertical="center"/>
    </xf>
    <xf numFmtId="0" fontId="14" fillId="4" borderId="0" xfId="5" applyFont="1" applyFill="1" applyAlignment="1">
      <alignment vertical="center"/>
    </xf>
    <xf numFmtId="169" fontId="15" fillId="4" borderId="0" xfId="3" applyNumberFormat="1" applyFont="1" applyFill="1" applyBorder="1" applyAlignment="1" applyProtection="1">
      <alignment horizontal="center" vertical="center"/>
    </xf>
    <xf numFmtId="44" fontId="15" fillId="13" borderId="16" xfId="8" applyFont="1" applyFill="1" applyBorder="1" applyAlignment="1" applyProtection="1">
      <alignment vertical="center"/>
      <protection locked="0"/>
    </xf>
    <xf numFmtId="166" fontId="14" fillId="4" borderId="12" xfId="6" applyNumberFormat="1" applyFont="1" applyFill="1" applyBorder="1" applyAlignment="1">
      <alignment vertical="center"/>
    </xf>
    <xf numFmtId="0" fontId="36" fillId="4" borderId="0" xfId="6" applyFont="1" applyFill="1" applyAlignment="1">
      <alignment vertical="center"/>
    </xf>
    <xf numFmtId="0" fontId="15" fillId="4" borderId="33" xfId="6" applyFont="1" applyFill="1" applyBorder="1" applyAlignment="1">
      <alignment vertical="center"/>
    </xf>
    <xf numFmtId="44" fontId="15" fillId="4" borderId="0" xfId="8" applyFont="1" applyFill="1" applyBorder="1" applyAlignment="1" applyProtection="1">
      <alignment vertical="center"/>
    </xf>
    <xf numFmtId="2" fontId="35" fillId="4" borderId="0" xfId="2" applyNumberFormat="1" applyFont="1" applyFill="1" applyBorder="1" applyAlignment="1" applyProtection="1">
      <alignment horizontal="center" vertical="center"/>
    </xf>
    <xf numFmtId="168" fontId="15" fillId="13" borderId="16" xfId="6" applyNumberFormat="1" applyFont="1" applyFill="1" applyBorder="1" applyAlignment="1" applyProtection="1">
      <alignment vertical="center"/>
      <protection locked="0"/>
    </xf>
    <xf numFmtId="0" fontId="34" fillId="4" borderId="0" xfId="6" applyFont="1" applyFill="1" applyAlignment="1">
      <alignment vertical="center"/>
    </xf>
    <xf numFmtId="0" fontId="34" fillId="4" borderId="0" xfId="6" applyFont="1" applyFill="1" applyAlignment="1">
      <alignment horizontal="center" vertical="center"/>
    </xf>
    <xf numFmtId="2" fontId="34" fillId="4" borderId="0" xfId="2" applyNumberFormat="1" applyFont="1" applyFill="1" applyBorder="1" applyAlignment="1" applyProtection="1">
      <alignment horizontal="center" vertical="center"/>
    </xf>
    <xf numFmtId="2" fontId="15" fillId="4" borderId="8" xfId="2" applyNumberFormat="1" applyFont="1" applyFill="1" applyBorder="1" applyAlignment="1" applyProtection="1">
      <alignment horizontal="center" vertical="center"/>
    </xf>
    <xf numFmtId="168" fontId="14" fillId="4" borderId="1" xfId="6" applyNumberFormat="1" applyFont="1" applyFill="1" applyBorder="1" applyAlignment="1">
      <alignment horizontal="center" vertical="center"/>
    </xf>
    <xf numFmtId="2" fontId="34" fillId="4" borderId="1" xfId="2" applyNumberFormat="1" applyFont="1" applyFill="1" applyBorder="1" applyAlignment="1" applyProtection="1">
      <alignment horizontal="center" vertical="center"/>
    </xf>
    <xf numFmtId="0" fontId="15" fillId="4" borderId="17" xfId="6" applyFont="1" applyFill="1" applyBorder="1" applyAlignment="1">
      <alignment vertical="center"/>
    </xf>
    <xf numFmtId="0" fontId="15" fillId="4" borderId="18" xfId="6" applyFont="1" applyFill="1" applyBorder="1" applyAlignment="1">
      <alignment vertical="center"/>
    </xf>
    <xf numFmtId="0" fontId="15" fillId="4" borderId="19" xfId="6" applyFont="1" applyFill="1" applyBorder="1" applyAlignment="1">
      <alignment vertical="center"/>
    </xf>
    <xf numFmtId="0" fontId="24" fillId="4" borderId="0" xfId="6" applyFont="1" applyFill="1" applyAlignment="1">
      <alignment vertical="center"/>
    </xf>
    <xf numFmtId="166" fontId="14" fillId="4" borderId="0" xfId="6" applyNumberFormat="1" applyFont="1" applyFill="1" applyAlignment="1">
      <alignment horizontal="right" vertical="center"/>
    </xf>
    <xf numFmtId="0" fontId="15" fillId="4" borderId="23" xfId="6" applyFont="1" applyFill="1" applyBorder="1" applyAlignment="1">
      <alignment vertical="center"/>
    </xf>
    <xf numFmtId="0" fontId="7" fillId="0" borderId="2" xfId="6" applyFont="1" applyBorder="1" applyAlignment="1">
      <alignment vertical="center"/>
    </xf>
    <xf numFmtId="0" fontId="7" fillId="0" borderId="3" xfId="6" applyFont="1" applyBorder="1" applyAlignment="1">
      <alignment vertical="center"/>
    </xf>
    <xf numFmtId="0" fontId="7" fillId="0" borderId="4" xfId="6" applyFont="1" applyBorder="1" applyAlignment="1">
      <alignment vertical="center"/>
    </xf>
    <xf numFmtId="0" fontId="7" fillId="0" borderId="0" xfId="6" applyFont="1" applyAlignment="1">
      <alignment vertical="center"/>
    </xf>
    <xf numFmtId="0" fontId="23" fillId="0" borderId="0" xfId="6" applyFont="1" applyAlignment="1">
      <alignment vertical="center"/>
    </xf>
    <xf numFmtId="0" fontId="32" fillId="0" borderId="5" xfId="6" applyFont="1" applyBorder="1" applyAlignment="1">
      <alignment vertical="center"/>
    </xf>
    <xf numFmtId="0" fontId="32" fillId="0" borderId="7" xfId="6" applyFont="1" applyBorder="1" applyAlignment="1">
      <alignment horizontal="left" vertical="center"/>
    </xf>
    <xf numFmtId="0" fontId="32" fillId="0" borderId="8" xfId="6" applyFont="1" applyBorder="1" applyAlignment="1">
      <alignment horizontal="left" vertical="center"/>
    </xf>
    <xf numFmtId="0" fontId="32" fillId="0" borderId="15" xfId="6" applyFont="1" applyBorder="1" applyAlignment="1">
      <alignment vertical="center"/>
    </xf>
    <xf numFmtId="0" fontId="32" fillId="0" borderId="6" xfId="6" applyFont="1" applyBorder="1" applyAlignment="1">
      <alignment vertical="center"/>
    </xf>
    <xf numFmtId="0" fontId="32" fillId="0" borderId="7" xfId="6" applyFont="1" applyBorder="1" applyAlignment="1">
      <alignment vertical="center"/>
    </xf>
    <xf numFmtId="0" fontId="32" fillId="0" borderId="8" xfId="6" applyFont="1" applyBorder="1" applyAlignment="1">
      <alignment vertical="center"/>
    </xf>
    <xf numFmtId="0" fontId="32" fillId="0" borderId="2" xfId="6" applyFont="1" applyBorder="1" applyAlignment="1">
      <alignment vertical="center"/>
    </xf>
    <xf numFmtId="0" fontId="32" fillId="0" borderId="3" xfId="6" applyFont="1" applyBorder="1" applyAlignment="1">
      <alignment vertical="center"/>
    </xf>
    <xf numFmtId="0" fontId="32" fillId="0" borderId="4" xfId="6" applyFont="1" applyBorder="1" applyAlignment="1">
      <alignment vertical="center"/>
    </xf>
    <xf numFmtId="0" fontId="32" fillId="0" borderId="0" xfId="6" applyFont="1" applyAlignment="1">
      <alignment vertical="center"/>
    </xf>
    <xf numFmtId="0" fontId="32" fillId="0" borderId="0" xfId="6" applyFont="1" applyAlignment="1">
      <alignment horizontal="center" vertical="center"/>
    </xf>
    <xf numFmtId="0" fontId="32" fillId="0" borderId="0" xfId="6" applyFont="1" applyAlignment="1">
      <alignment horizontal="centerContinuous" vertical="center"/>
    </xf>
    <xf numFmtId="0" fontId="32" fillId="0" borderId="1" xfId="6" applyFont="1" applyBorder="1" applyAlignment="1">
      <alignment vertical="center"/>
    </xf>
    <xf numFmtId="0" fontId="32" fillId="0" borderId="7" xfId="6" applyFont="1" applyBorder="1" applyAlignment="1">
      <alignment horizontal="center" vertical="center"/>
    </xf>
    <xf numFmtId="0" fontId="32" fillId="0" borderId="7" xfId="6" applyFont="1" applyBorder="1" applyAlignment="1">
      <alignment horizontal="centerContinuous" vertical="center"/>
    </xf>
    <xf numFmtId="165" fontId="32" fillId="13" borderId="16" xfId="6" applyNumberFormat="1" applyFont="1" applyFill="1" applyBorder="1" applyAlignment="1" applyProtection="1">
      <alignment horizontal="center" vertical="center"/>
      <protection locked="0"/>
    </xf>
    <xf numFmtId="2" fontId="32" fillId="0" borderId="0" xfId="6" applyNumberFormat="1" applyFont="1" applyAlignment="1">
      <alignment horizontal="centerContinuous" vertical="center"/>
    </xf>
    <xf numFmtId="0" fontId="32" fillId="0" borderId="0" xfId="6" applyFont="1" applyAlignment="1">
      <alignment horizontal="right" vertical="center"/>
    </xf>
    <xf numFmtId="0" fontId="32" fillId="0" borderId="1" xfId="6" applyFont="1" applyBorder="1" applyAlignment="1">
      <alignment horizontal="center" vertical="center"/>
    </xf>
    <xf numFmtId="0" fontId="23" fillId="0" borderId="0" xfId="6" applyFont="1" applyAlignment="1">
      <alignment horizontal="center" vertical="center"/>
    </xf>
    <xf numFmtId="167" fontId="32" fillId="0" borderId="0" xfId="6" applyNumberFormat="1" applyFont="1" applyAlignment="1">
      <alignment vertical="center"/>
    </xf>
    <xf numFmtId="165" fontId="32" fillId="0" borderId="0" xfId="6" applyNumberFormat="1" applyFont="1" applyAlignment="1">
      <alignment vertical="center"/>
    </xf>
    <xf numFmtId="165" fontId="32" fillId="0" borderId="1" xfId="6" applyNumberFormat="1" applyFont="1" applyBorder="1" applyAlignment="1">
      <alignment horizontal="center" vertical="center"/>
    </xf>
    <xf numFmtId="165" fontId="23" fillId="0" borderId="0" xfId="6" applyNumberFormat="1" applyFont="1" applyAlignment="1">
      <alignment horizontal="center" vertical="center"/>
    </xf>
    <xf numFmtId="0" fontId="15" fillId="0" borderId="6" xfId="6" applyFont="1" applyBorder="1" applyAlignment="1">
      <alignment vertical="center"/>
    </xf>
    <xf numFmtId="0" fontId="15" fillId="0" borderId="7" xfId="6" applyFont="1" applyBorder="1" applyAlignment="1">
      <alignment vertical="center"/>
    </xf>
    <xf numFmtId="0" fontId="15" fillId="0" borderId="8" xfId="6" applyFont="1" applyBorder="1" applyAlignment="1">
      <alignment vertical="center"/>
    </xf>
    <xf numFmtId="0" fontId="15" fillId="0" borderId="2" xfId="6" applyFont="1" applyBorder="1" applyAlignment="1">
      <alignment vertical="center"/>
    </xf>
    <xf numFmtId="0" fontId="15" fillId="0" borderId="9" xfId="6" applyFont="1" applyBorder="1" applyAlignment="1">
      <alignment vertical="center"/>
    </xf>
    <xf numFmtId="0" fontId="15" fillId="0" borderId="10" xfId="6" applyFont="1" applyBorder="1" applyAlignment="1">
      <alignment vertical="center"/>
    </xf>
    <xf numFmtId="0" fontId="7" fillId="0" borderId="7" xfId="6" applyFont="1" applyBorder="1" applyAlignment="1">
      <alignment vertical="center"/>
    </xf>
    <xf numFmtId="0" fontId="7" fillId="0" borderId="8" xfId="6" applyFont="1" applyBorder="1" applyAlignment="1">
      <alignment vertical="center"/>
    </xf>
    <xf numFmtId="0" fontId="7" fillId="0" borderId="11" xfId="6" applyFont="1" applyBorder="1" applyAlignment="1">
      <alignment vertical="center"/>
    </xf>
    <xf numFmtId="0" fontId="7" fillId="0" borderId="0" xfId="6" applyFont="1" applyAlignment="1">
      <alignment horizontal="centerContinuous" vertical="center"/>
    </xf>
    <xf numFmtId="0" fontId="7" fillId="0" borderId="12" xfId="6" applyFont="1" applyBorder="1" applyAlignment="1">
      <alignment vertical="center"/>
    </xf>
    <xf numFmtId="0" fontId="7" fillId="0" borderId="12" xfId="6" applyFont="1" applyBorder="1" applyAlignment="1">
      <alignment horizontal="center" vertical="center"/>
    </xf>
    <xf numFmtId="0" fontId="7" fillId="0" borderId="0" xfId="6" applyFont="1" applyAlignment="1">
      <alignment horizontal="center" vertical="center"/>
    </xf>
    <xf numFmtId="0" fontId="7" fillId="0" borderId="13" xfId="6" applyFont="1" applyBorder="1" applyAlignment="1">
      <alignment horizontal="center" vertical="center"/>
    </xf>
    <xf numFmtId="0" fontId="23" fillId="0" borderId="0" xfId="6" applyFont="1" applyAlignment="1">
      <alignment horizontal="centerContinuous" vertical="center"/>
    </xf>
    <xf numFmtId="0" fontId="23" fillId="0" borderId="12" xfId="6" applyFont="1" applyBorder="1" applyAlignment="1">
      <alignment horizontal="centerContinuous" vertical="center"/>
    </xf>
    <xf numFmtId="164" fontId="14" fillId="0" borderId="12" xfId="6" applyNumberFormat="1" applyFont="1" applyBorder="1" applyAlignment="1">
      <alignment horizontal="center" vertical="center"/>
    </xf>
    <xf numFmtId="164" fontId="14" fillId="0" borderId="0" xfId="6" applyNumberFormat="1" applyFont="1" applyAlignment="1">
      <alignment horizontal="center" vertical="center"/>
    </xf>
    <xf numFmtId="164" fontId="14" fillId="0" borderId="14" xfId="6" applyNumberFormat="1" applyFont="1" applyBorder="1" applyAlignment="1">
      <alignment horizontal="center" vertical="center"/>
    </xf>
    <xf numFmtId="0" fontId="23" fillId="0" borderId="12" xfId="6" applyFont="1" applyBorder="1" applyAlignment="1">
      <alignment vertical="center"/>
    </xf>
    <xf numFmtId="0" fontId="15" fillId="0" borderId="12" xfId="6" applyFont="1" applyBorder="1" applyAlignment="1">
      <alignment vertical="center"/>
    </xf>
    <xf numFmtId="0" fontId="15" fillId="0" borderId="0" xfId="6" applyFont="1" applyAlignment="1">
      <alignment vertical="center"/>
    </xf>
    <xf numFmtId="0" fontId="15" fillId="0" borderId="14" xfId="6" applyFont="1" applyBorder="1" applyAlignment="1">
      <alignment vertical="center"/>
    </xf>
    <xf numFmtId="0" fontId="23" fillId="0" borderId="2" xfId="6" applyFont="1" applyBorder="1" applyAlignment="1">
      <alignment vertical="center"/>
    </xf>
    <xf numFmtId="0" fontId="23" fillId="0" borderId="3" xfId="6" applyFont="1" applyBorder="1" applyAlignment="1">
      <alignment vertical="center"/>
    </xf>
    <xf numFmtId="0" fontId="23" fillId="0" borderId="4" xfId="6" applyFont="1" applyBorder="1" applyAlignment="1">
      <alignment vertical="center"/>
    </xf>
    <xf numFmtId="0" fontId="23" fillId="0" borderId="1" xfId="6" applyFont="1" applyBorder="1" applyAlignment="1">
      <alignment vertical="center"/>
    </xf>
    <xf numFmtId="0" fontId="23" fillId="0" borderId="5" xfId="6" applyFont="1" applyBorder="1" applyAlignment="1">
      <alignment vertical="center"/>
    </xf>
    <xf numFmtId="0" fontId="14" fillId="0" borderId="5" xfId="6" applyFont="1" applyBorder="1" applyAlignment="1">
      <alignment vertical="center"/>
    </xf>
    <xf numFmtId="0" fontId="15" fillId="0" borderId="0" xfId="6" applyFont="1" applyAlignment="1">
      <alignment horizontal="center" vertical="center"/>
    </xf>
    <xf numFmtId="168" fontId="15" fillId="0" borderId="0" xfId="2" applyNumberFormat="1" applyFont="1" applyFill="1" applyBorder="1" applyAlignment="1" applyProtection="1">
      <alignment horizontal="center" vertical="center"/>
    </xf>
    <xf numFmtId="168" fontId="15" fillId="0" borderId="24" xfId="2" applyNumberFormat="1" applyFont="1" applyFill="1" applyBorder="1" applyAlignment="1" applyProtection="1">
      <alignment horizontal="center" vertical="center"/>
    </xf>
    <xf numFmtId="0" fontId="15" fillId="0" borderId="5" xfId="6" applyFont="1" applyBorder="1" applyAlignment="1">
      <alignment vertical="center"/>
    </xf>
    <xf numFmtId="2" fontId="15" fillId="0" borderId="0" xfId="6" applyNumberFormat="1" applyFont="1" applyAlignment="1">
      <alignment vertical="center"/>
    </xf>
    <xf numFmtId="2" fontId="15" fillId="0" borderId="24" xfId="6" applyNumberFormat="1" applyFont="1" applyBorder="1" applyAlignment="1">
      <alignment horizontal="center" vertical="center"/>
    </xf>
    <xf numFmtId="7" fontId="15" fillId="0" borderId="12" xfId="6" applyNumberFormat="1" applyFont="1" applyBorder="1" applyAlignment="1">
      <alignment horizontal="right" vertical="center"/>
    </xf>
    <xf numFmtId="166" fontId="15" fillId="0" borderId="0" xfId="6" applyNumberFormat="1" applyFont="1" applyAlignment="1">
      <alignment vertical="center"/>
    </xf>
    <xf numFmtId="171" fontId="15" fillId="13" borderId="16" xfId="6" applyNumberFormat="1" applyFont="1" applyFill="1" applyBorder="1" applyAlignment="1" applyProtection="1">
      <alignment vertical="center"/>
      <protection locked="0"/>
    </xf>
    <xf numFmtId="2" fontId="15" fillId="0" borderId="7" xfId="6" applyNumberFormat="1" applyFont="1" applyBorder="1" applyAlignment="1">
      <alignment vertical="center"/>
    </xf>
    <xf numFmtId="2" fontId="15" fillId="0" borderId="8" xfId="6" applyNumberFormat="1" applyFont="1" applyBorder="1" applyAlignment="1">
      <alignment vertical="center"/>
    </xf>
    <xf numFmtId="0" fontId="15" fillId="0" borderId="3" xfId="6" applyFont="1" applyBorder="1" applyAlignment="1">
      <alignment vertical="center"/>
    </xf>
    <xf numFmtId="2" fontId="15" fillId="0" borderId="3" xfId="6" applyNumberFormat="1" applyFont="1" applyBorder="1" applyAlignment="1">
      <alignment vertical="center"/>
    </xf>
    <xf numFmtId="2" fontId="15" fillId="0" borderId="4" xfId="6" applyNumberFormat="1" applyFont="1" applyBorder="1" applyAlignment="1">
      <alignment vertical="center"/>
    </xf>
    <xf numFmtId="2" fontId="15" fillId="0" borderId="1" xfId="6" applyNumberFormat="1" applyFont="1" applyBorder="1" applyAlignment="1">
      <alignment vertical="center"/>
    </xf>
    <xf numFmtId="0" fontId="15" fillId="0" borderId="0" xfId="7" applyFont="1" applyAlignment="1">
      <alignment vertical="center"/>
    </xf>
    <xf numFmtId="168" fontId="15" fillId="0" borderId="1" xfId="2" applyNumberFormat="1" applyFont="1" applyFill="1" applyBorder="1" applyAlignment="1" applyProtection="1">
      <alignment horizontal="center" vertical="center"/>
    </xf>
    <xf numFmtId="7" fontId="15" fillId="0" borderId="12" xfId="6" applyNumberFormat="1" applyFont="1" applyBorder="1" applyAlignment="1">
      <alignment vertical="center"/>
    </xf>
    <xf numFmtId="0" fontId="15" fillId="0" borderId="0" xfId="6" applyFont="1" applyAlignment="1">
      <alignment horizontal="right" vertical="center"/>
    </xf>
    <xf numFmtId="2" fontId="15" fillId="0" borderId="10" xfId="2" applyNumberFormat="1" applyFont="1" applyFill="1" applyBorder="1" applyAlignment="1" applyProtection="1">
      <alignment horizontal="center" vertical="center"/>
      <protection locked="0"/>
    </xf>
    <xf numFmtId="7" fontId="14" fillId="0" borderId="12" xfId="6" applyNumberFormat="1" applyFont="1" applyBorder="1" applyAlignment="1">
      <alignment vertical="center"/>
    </xf>
    <xf numFmtId="166" fontId="15" fillId="0" borderId="0" xfId="6" applyNumberFormat="1" applyFont="1" applyAlignment="1">
      <alignment horizontal="right" vertical="center"/>
    </xf>
    <xf numFmtId="0" fontId="27" fillId="0" borderId="0" xfId="6" applyFont="1" applyAlignment="1">
      <alignment horizontal="center" vertical="center"/>
    </xf>
    <xf numFmtId="171" fontId="15" fillId="13" borderId="38" xfId="6" applyNumberFormat="1" applyFont="1" applyFill="1" applyBorder="1" applyAlignment="1" applyProtection="1">
      <alignment vertical="center"/>
      <protection locked="0"/>
    </xf>
    <xf numFmtId="0" fontId="15" fillId="0" borderId="18" xfId="6" applyFont="1" applyBorder="1" applyAlignment="1">
      <alignment vertical="center"/>
    </xf>
    <xf numFmtId="0" fontId="15" fillId="0" borderId="19" xfId="6" applyFont="1" applyBorder="1" applyAlignment="1">
      <alignment vertical="center"/>
    </xf>
    <xf numFmtId="0" fontId="15" fillId="0" borderId="23" xfId="6" applyFont="1" applyBorder="1" applyAlignment="1">
      <alignment vertical="center"/>
    </xf>
    <xf numFmtId="0" fontId="28" fillId="0" borderId="0" xfId="6" applyFont="1" applyAlignment="1">
      <alignment vertical="center"/>
    </xf>
    <xf numFmtId="0" fontId="29" fillId="0" borderId="0" xfId="6" applyFont="1" applyAlignment="1">
      <alignment horizontal="center" vertical="center"/>
    </xf>
    <xf numFmtId="0" fontId="29" fillId="0" borderId="0" xfId="6" applyFont="1" applyAlignment="1">
      <alignment horizontal="centerContinuous" vertical="center"/>
    </xf>
    <xf numFmtId="0" fontId="15" fillId="4" borderId="5" xfId="6" applyFont="1" applyFill="1" applyBorder="1" applyAlignment="1">
      <alignment vertical="center"/>
    </xf>
    <xf numFmtId="170" fontId="15" fillId="4" borderId="1" xfId="6" applyNumberFormat="1" applyFont="1" applyFill="1" applyBorder="1" applyAlignment="1">
      <alignment horizontal="center" vertical="center"/>
    </xf>
    <xf numFmtId="0" fontId="15" fillId="4" borderId="15" xfId="6" applyFont="1" applyFill="1" applyBorder="1" applyAlignment="1">
      <alignment vertical="center"/>
    </xf>
    <xf numFmtId="2" fontId="15" fillId="4" borderId="9" xfId="6" applyNumberFormat="1" applyFont="1" applyFill="1" applyBorder="1" applyAlignment="1">
      <alignment vertical="center"/>
    </xf>
    <xf numFmtId="0" fontId="15" fillId="4" borderId="12" xfId="5" applyFont="1" applyFill="1" applyBorder="1" applyAlignment="1">
      <alignment vertical="center"/>
    </xf>
    <xf numFmtId="0" fontId="15" fillId="4" borderId="29" xfId="5" applyFont="1" applyFill="1" applyBorder="1" applyAlignment="1">
      <alignment vertical="center"/>
    </xf>
    <xf numFmtId="2" fontId="15" fillId="4" borderId="12" xfId="5" applyNumberFormat="1" applyFont="1" applyFill="1" applyBorder="1" applyAlignment="1">
      <alignment vertical="center"/>
    </xf>
    <xf numFmtId="0" fontId="15" fillId="4" borderId="30" xfId="5" applyFont="1" applyFill="1" applyBorder="1" applyAlignment="1">
      <alignment vertical="center"/>
    </xf>
    <xf numFmtId="168" fontId="15" fillId="4" borderId="4" xfId="2" applyNumberFormat="1" applyFont="1" applyFill="1" applyBorder="1" applyAlignment="1" applyProtection="1">
      <alignment horizontal="center" vertical="center"/>
    </xf>
    <xf numFmtId="168" fontId="15" fillId="4" borderId="0" xfId="6" applyNumberFormat="1" applyFont="1" applyFill="1" applyAlignment="1">
      <alignment vertical="center"/>
    </xf>
    <xf numFmtId="0" fontId="15" fillId="4" borderId="0" xfId="6" applyFont="1" applyFill="1" applyAlignment="1" applyProtection="1">
      <alignment vertical="center"/>
      <protection locked="0"/>
    </xf>
    <xf numFmtId="44" fontId="15" fillId="4" borderId="0" xfId="8" applyFont="1" applyFill="1" applyAlignment="1" applyProtection="1">
      <alignment vertical="center"/>
    </xf>
    <xf numFmtId="0" fontId="15" fillId="4" borderId="5" xfId="5" applyFont="1" applyFill="1" applyBorder="1" applyAlignment="1">
      <alignment vertical="center"/>
    </xf>
    <xf numFmtId="0" fontId="15" fillId="4" borderId="35" xfId="5" applyFont="1" applyFill="1" applyBorder="1" applyAlignment="1">
      <alignment vertical="center"/>
    </xf>
    <xf numFmtId="0" fontId="15" fillId="4" borderId="0" xfId="5" applyFont="1" applyFill="1" applyAlignment="1">
      <alignment vertical="center"/>
    </xf>
    <xf numFmtId="168" fontId="15" fillId="4" borderId="34" xfId="2" applyNumberFormat="1" applyFont="1" applyFill="1" applyBorder="1" applyAlignment="1" applyProtection="1">
      <alignment horizontal="center" vertical="center"/>
    </xf>
    <xf numFmtId="168" fontId="15" fillId="4" borderId="0" xfId="1" applyNumberFormat="1" applyFont="1" applyFill="1" applyBorder="1" applyAlignment="1" applyProtection="1">
      <alignment horizontal="center" vertical="center"/>
      <protection locked="0"/>
    </xf>
    <xf numFmtId="168" fontId="15" fillId="4" borderId="36" xfId="1" applyNumberFormat="1" applyFont="1" applyFill="1" applyBorder="1" applyAlignment="1" applyProtection="1">
      <alignment horizontal="center" vertical="center"/>
      <protection locked="0"/>
    </xf>
    <xf numFmtId="168" fontId="15" fillId="4" borderId="37" xfId="1" applyNumberFormat="1" applyFont="1" applyFill="1" applyBorder="1" applyAlignment="1" applyProtection="1">
      <alignment horizontal="center" vertical="center"/>
      <protection locked="0"/>
    </xf>
    <xf numFmtId="1" fontId="15" fillId="4" borderId="0" xfId="6" applyNumberFormat="1" applyFont="1" applyFill="1" applyAlignment="1">
      <alignment vertical="center"/>
    </xf>
    <xf numFmtId="0" fontId="14" fillId="4" borderId="7" xfId="6" applyFont="1" applyFill="1" applyBorder="1" applyAlignment="1">
      <alignment vertical="center"/>
    </xf>
    <xf numFmtId="169" fontId="15" fillId="4" borderId="7" xfId="3" applyNumberFormat="1" applyFont="1" applyFill="1" applyBorder="1" applyAlignment="1" applyProtection="1">
      <alignment horizontal="center" vertical="center"/>
    </xf>
    <xf numFmtId="0" fontId="15" fillId="4" borderId="7" xfId="5" applyFont="1" applyFill="1" applyBorder="1" applyAlignment="1">
      <alignment vertical="center"/>
    </xf>
    <xf numFmtId="168" fontId="15" fillId="4" borderId="7" xfId="2" applyNumberFormat="1" applyFont="1" applyFill="1" applyBorder="1" applyAlignment="1" applyProtection="1">
      <alignment horizontal="center" vertical="center"/>
    </xf>
    <xf numFmtId="168" fontId="15" fillId="4" borderId="7" xfId="1" applyNumberFormat="1" applyFont="1" applyFill="1" applyBorder="1" applyAlignment="1" applyProtection="1">
      <alignment horizontal="center" vertical="center"/>
      <protection locked="0"/>
    </xf>
    <xf numFmtId="168" fontId="15" fillId="4" borderId="8" xfId="1" applyNumberFormat="1" applyFont="1" applyFill="1" applyBorder="1" applyAlignment="1" applyProtection="1">
      <alignment horizontal="center" vertical="center"/>
      <protection locked="0"/>
    </xf>
    <xf numFmtId="2" fontId="15" fillId="4" borderId="7" xfId="5" applyNumberFormat="1" applyFont="1" applyFill="1" applyBorder="1" applyAlignment="1">
      <alignment vertical="center"/>
    </xf>
    <xf numFmtId="168" fontId="14" fillId="4" borderId="0" xfId="5" applyNumberFormat="1" applyFont="1" applyFill="1" applyAlignment="1">
      <alignment horizontal="center" vertical="center"/>
    </xf>
    <xf numFmtId="168" fontId="14" fillId="4" borderId="29" xfId="5" applyNumberFormat="1" applyFont="1" applyFill="1" applyBorder="1" applyAlignment="1">
      <alignment vertical="center"/>
    </xf>
    <xf numFmtId="168" fontId="14" fillId="4" borderId="0" xfId="5" applyNumberFormat="1" applyFont="1" applyFill="1" applyAlignment="1">
      <alignment vertical="center"/>
    </xf>
    <xf numFmtId="168" fontId="14" fillId="4" borderId="4" xfId="5" applyNumberFormat="1" applyFont="1" applyFill="1" applyBorder="1" applyAlignment="1">
      <alignment horizontal="center" vertical="center"/>
    </xf>
    <xf numFmtId="168" fontId="14" fillId="4" borderId="7" xfId="5" applyNumberFormat="1" applyFont="1" applyFill="1" applyBorder="1" applyAlignment="1" applyProtection="1">
      <alignment vertical="center"/>
      <protection locked="0"/>
    </xf>
    <xf numFmtId="168" fontId="14" fillId="4" borderId="7" xfId="5" applyNumberFormat="1" applyFont="1" applyFill="1" applyBorder="1" applyAlignment="1" applyProtection="1">
      <alignment horizontal="center" vertical="center"/>
      <protection locked="0"/>
    </xf>
    <xf numFmtId="0" fontId="15" fillId="4" borderId="29" xfId="6" applyFont="1" applyFill="1" applyBorder="1" applyAlignment="1">
      <alignment vertical="center"/>
    </xf>
    <xf numFmtId="168" fontId="15" fillId="4" borderId="0" xfId="6" applyNumberFormat="1" applyFont="1" applyFill="1" applyAlignment="1">
      <alignment horizontal="center" vertical="center"/>
    </xf>
    <xf numFmtId="0" fontId="15" fillId="4" borderId="28" xfId="5" applyFont="1" applyFill="1" applyBorder="1" applyAlignment="1">
      <alignment vertical="center"/>
    </xf>
    <xf numFmtId="0" fontId="15" fillId="4" borderId="0" xfId="5" applyFont="1" applyFill="1" applyAlignment="1" applyProtection="1">
      <alignment vertical="center"/>
      <protection locked="0"/>
    </xf>
    <xf numFmtId="168" fontId="15" fillId="4" borderId="13" xfId="2" applyNumberFormat="1" applyFont="1" applyFill="1" applyBorder="1" applyAlignment="1" applyProtection="1">
      <alignment horizontal="center" vertical="center"/>
    </xf>
    <xf numFmtId="168" fontId="15" fillId="4" borderId="16" xfId="2" applyNumberFormat="1" applyFont="1" applyFill="1" applyBorder="1" applyAlignment="1" applyProtection="1">
      <alignment horizontal="center" vertical="center"/>
    </xf>
    <xf numFmtId="0" fontId="15" fillId="4" borderId="44" xfId="5" applyFont="1" applyFill="1" applyBorder="1" applyAlignment="1">
      <alignment vertical="center"/>
    </xf>
    <xf numFmtId="0" fontId="15" fillId="4" borderId="42" xfId="6" applyFont="1" applyFill="1" applyBorder="1" applyAlignment="1">
      <alignment vertical="center"/>
    </xf>
    <xf numFmtId="0" fontId="15" fillId="4" borderId="41" xfId="5" applyFont="1" applyFill="1" applyBorder="1" applyAlignment="1">
      <alignment vertical="center"/>
    </xf>
    <xf numFmtId="49" fontId="15" fillId="4" borderId="0" xfId="6" applyNumberFormat="1" applyFont="1" applyFill="1" applyAlignment="1">
      <alignment horizontal="left" vertical="center"/>
    </xf>
    <xf numFmtId="2" fontId="15" fillId="4" borderId="0" xfId="6" applyNumberFormat="1" applyFont="1" applyFill="1" applyAlignment="1">
      <alignment horizontal="centerContinuous" vertical="center"/>
    </xf>
    <xf numFmtId="0" fontId="14" fillId="4" borderId="12" xfId="5" applyFont="1" applyFill="1" applyBorder="1" applyAlignment="1">
      <alignment vertical="center" wrapText="1"/>
    </xf>
    <xf numFmtId="0" fontId="15" fillId="4" borderId="16" xfId="6" applyFont="1" applyFill="1" applyBorder="1" applyAlignment="1">
      <alignment vertical="center"/>
    </xf>
    <xf numFmtId="170" fontId="15" fillId="13" borderId="16" xfId="6" applyNumberFormat="1" applyFont="1" applyFill="1" applyBorder="1" applyAlignment="1" applyProtection="1">
      <alignment horizontal="center" vertical="center"/>
      <protection locked="0"/>
    </xf>
    <xf numFmtId="0" fontId="29" fillId="4" borderId="14" xfId="6" applyFont="1" applyFill="1" applyBorder="1" applyAlignment="1">
      <alignment vertical="center"/>
    </xf>
    <xf numFmtId="0" fontId="15" fillId="0" borderId="20" xfId="6" applyFont="1" applyBorder="1" applyAlignment="1">
      <alignment vertical="center"/>
    </xf>
    <xf numFmtId="0" fontId="15" fillId="0" borderId="58" xfId="6" applyFont="1" applyBorder="1" applyAlignment="1">
      <alignment vertical="center"/>
    </xf>
    <xf numFmtId="0" fontId="15" fillId="0" borderId="21" xfId="6" applyFont="1" applyBorder="1" applyAlignment="1">
      <alignment vertical="center"/>
    </xf>
    <xf numFmtId="0" fontId="24" fillId="0" borderId="21" xfId="6" applyFont="1" applyBorder="1" applyAlignment="1">
      <alignment vertical="center"/>
    </xf>
    <xf numFmtId="0" fontId="15" fillId="0" borderId="22" xfId="6" applyFont="1" applyBorder="1" applyAlignment="1">
      <alignment vertical="center"/>
    </xf>
    <xf numFmtId="0" fontId="15" fillId="0" borderId="59" xfId="6" applyFont="1" applyBorder="1" applyAlignment="1">
      <alignment vertical="center"/>
    </xf>
    <xf numFmtId="0" fontId="14" fillId="0" borderId="0" xfId="6" applyFont="1" applyAlignment="1">
      <alignment vertical="center"/>
    </xf>
    <xf numFmtId="0" fontId="7" fillId="4" borderId="0" xfId="0" applyFont="1" applyFill="1"/>
    <xf numFmtId="0" fontId="4" fillId="4" borderId="0" xfId="0" applyFont="1" applyFill="1" applyAlignment="1">
      <alignment horizontal="center"/>
    </xf>
    <xf numFmtId="0" fontId="6" fillId="4" borderId="0" xfId="0" applyFont="1" applyFill="1"/>
    <xf numFmtId="0" fontId="9" fillId="4" borderId="0" xfId="0" applyFont="1" applyFill="1"/>
    <xf numFmtId="0" fontId="12" fillId="4" borderId="0" xfId="0" applyFont="1" applyFill="1"/>
    <xf numFmtId="0" fontId="5" fillId="4" borderId="0" xfId="0" applyFont="1" applyFill="1"/>
    <xf numFmtId="0" fontId="7" fillId="4" borderId="0" xfId="0" applyFont="1" applyFill="1" applyAlignment="1">
      <alignment horizontal="center"/>
    </xf>
    <xf numFmtId="0" fontId="41" fillId="4" borderId="0" xfId="0" applyFont="1" applyFill="1" applyAlignment="1">
      <alignment wrapText="1"/>
    </xf>
    <xf numFmtId="0" fontId="23" fillId="4" borderId="0" xfId="0" applyFont="1" applyFill="1" applyAlignment="1">
      <alignment vertical="top"/>
    </xf>
    <xf numFmtId="0" fontId="25" fillId="4" borderId="0" xfId="0" applyFont="1" applyFill="1" applyAlignment="1">
      <alignment vertical="top"/>
    </xf>
    <xf numFmtId="0" fontId="23" fillId="4" borderId="0" xfId="0" applyFont="1" applyFill="1" applyAlignment="1">
      <alignment horizontal="center" vertical="top"/>
    </xf>
    <xf numFmtId="0" fontId="38" fillId="4" borderId="0" xfId="0" applyFont="1" applyFill="1" applyAlignment="1">
      <alignment horizontal="center" vertical="top"/>
    </xf>
    <xf numFmtId="0" fontId="38" fillId="4" borderId="0" xfId="0" applyFont="1" applyFill="1" applyAlignment="1">
      <alignment horizontal="left" vertical="top" wrapText="1"/>
    </xf>
    <xf numFmtId="0" fontId="23" fillId="4" borderId="0" xfId="0" applyFont="1" applyFill="1" applyAlignment="1">
      <alignment horizontal="center"/>
    </xf>
    <xf numFmtId="168" fontId="15" fillId="13" borderId="16" xfId="2" applyNumberFormat="1" applyFont="1" applyFill="1" applyBorder="1" applyAlignment="1" applyProtection="1">
      <alignment horizontal="center" vertical="center"/>
      <protection locked="0"/>
    </xf>
    <xf numFmtId="7" fontId="15" fillId="13" borderId="39" xfId="6" applyNumberFormat="1" applyFont="1" applyFill="1" applyBorder="1" applyAlignment="1" applyProtection="1">
      <alignment vertical="center"/>
      <protection locked="0"/>
    </xf>
    <xf numFmtId="2" fontId="42" fillId="4" borderId="0" xfId="2" applyNumberFormat="1" applyFont="1" applyFill="1" applyBorder="1" applyAlignment="1" applyProtection="1">
      <alignment horizontal="center" vertical="center"/>
    </xf>
    <xf numFmtId="0" fontId="42" fillId="4" borderId="12" xfId="6" applyFont="1" applyFill="1" applyBorder="1" applyAlignment="1">
      <alignment vertical="center"/>
    </xf>
    <xf numFmtId="7" fontId="15" fillId="13" borderId="40" xfId="6" applyNumberFormat="1" applyFont="1" applyFill="1" applyBorder="1" applyAlignment="1" applyProtection="1">
      <alignment vertical="center"/>
      <protection locked="0"/>
    </xf>
    <xf numFmtId="0" fontId="15" fillId="13" borderId="43" xfId="6" applyFont="1" applyFill="1" applyBorder="1" applyAlignment="1" applyProtection="1">
      <alignment vertical="center"/>
      <protection locked="0"/>
    </xf>
    <xf numFmtId="0" fontId="15" fillId="13" borderId="23" xfId="6" applyFont="1" applyFill="1" applyBorder="1" applyAlignment="1" applyProtection="1">
      <alignment vertical="center"/>
      <protection locked="0"/>
    </xf>
    <xf numFmtId="7" fontId="43" fillId="4" borderId="12" xfId="6" applyNumberFormat="1" applyFont="1" applyFill="1" applyBorder="1" applyAlignment="1">
      <alignment vertical="center"/>
    </xf>
    <xf numFmtId="168" fontId="15" fillId="13" borderId="0" xfId="6" applyNumberFormat="1" applyFont="1" applyFill="1" applyAlignment="1" applyProtection="1">
      <alignment horizontal="center" vertical="center"/>
      <protection locked="0"/>
    </xf>
    <xf numFmtId="168" fontId="15" fillId="13" borderId="57" xfId="6" applyNumberFormat="1" applyFont="1" applyFill="1" applyBorder="1" applyAlignment="1" applyProtection="1">
      <alignment horizontal="center" vertical="center"/>
      <protection locked="0"/>
    </xf>
    <xf numFmtId="0" fontId="14" fillId="4" borderId="0" xfId="6" applyFont="1" applyFill="1" applyAlignment="1" applyProtection="1">
      <alignment vertical="center"/>
      <protection locked="0"/>
    </xf>
    <xf numFmtId="0" fontId="15" fillId="4" borderId="1" xfId="6" applyFont="1" applyFill="1" applyBorder="1" applyAlignment="1" applyProtection="1">
      <alignment vertical="center"/>
      <protection locked="0"/>
    </xf>
    <xf numFmtId="0" fontId="8" fillId="15" borderId="0" xfId="0" applyFont="1" applyFill="1"/>
    <xf numFmtId="0" fontId="7" fillId="4" borderId="0" xfId="4" applyFont="1" applyFill="1"/>
    <xf numFmtId="0" fontId="23" fillId="4" borderId="0" xfId="4" applyFont="1" applyFill="1"/>
    <xf numFmtId="0" fontId="46" fillId="4" borderId="0" xfId="4" applyFont="1" applyFill="1"/>
    <xf numFmtId="0" fontId="38" fillId="4" borderId="0" xfId="4" applyFont="1" applyFill="1"/>
    <xf numFmtId="0" fontId="6" fillId="4" borderId="0" xfId="4" applyFont="1" applyFill="1"/>
    <xf numFmtId="0" fontId="39" fillId="4" borderId="0" xfId="4" applyFont="1" applyFill="1"/>
    <xf numFmtId="0" fontId="23" fillId="4" borderId="0" xfId="4" applyFont="1" applyFill="1" applyAlignment="1">
      <alignment vertical="center" wrapText="1"/>
    </xf>
    <xf numFmtId="0" fontId="47" fillId="4" borderId="0" xfId="4" applyFont="1" applyFill="1"/>
    <xf numFmtId="0" fontId="25" fillId="4" borderId="0" xfId="0" applyFont="1" applyFill="1" applyAlignment="1">
      <alignment horizontal="left" vertical="center" wrapText="1"/>
    </xf>
    <xf numFmtId="0" fontId="23" fillId="4" borderId="0" xfId="0" applyFont="1" applyFill="1"/>
    <xf numFmtId="0" fontId="25" fillId="4" borderId="0" xfId="0" applyFont="1" applyFill="1"/>
    <xf numFmtId="0" fontId="48" fillId="4" borderId="0" xfId="4" applyFont="1" applyFill="1"/>
    <xf numFmtId="0" fontId="23" fillId="4" borderId="0" xfId="5" applyFont="1" applyFill="1"/>
    <xf numFmtId="0" fontId="23" fillId="4" borderId="0" xfId="0" applyFont="1" applyFill="1" applyAlignment="1">
      <alignment horizontal="left" vertical="center"/>
    </xf>
    <xf numFmtId="0" fontId="14" fillId="15" borderId="0" xfId="34" applyFont="1" applyFill="1" applyAlignment="1">
      <alignment horizontal="left" vertical="center"/>
    </xf>
    <xf numFmtId="0" fontId="15" fillId="0" borderId="0" xfId="34" applyFont="1" applyAlignment="1">
      <alignment horizontal="left" vertical="center"/>
    </xf>
    <xf numFmtId="4" fontId="15" fillId="0" borderId="0" xfId="34" applyNumberFormat="1" applyFont="1" applyAlignment="1">
      <alignment horizontal="left" vertical="center"/>
    </xf>
    <xf numFmtId="0" fontId="15" fillId="0" borderId="0" xfId="9" applyFont="1" applyAlignment="1">
      <alignment horizontal="left" vertical="center"/>
    </xf>
    <xf numFmtId="0" fontId="14" fillId="0" borderId="0" xfId="34" applyFont="1" applyAlignment="1">
      <alignment horizontal="left" vertical="center"/>
    </xf>
    <xf numFmtId="0" fontId="16" fillId="0" borderId="0" xfId="34" applyFont="1" applyAlignment="1">
      <alignment horizontal="left"/>
    </xf>
    <xf numFmtId="0" fontId="16" fillId="0" borderId="0" xfId="9" applyFont="1"/>
    <xf numFmtId="14" fontId="49" fillId="0" borderId="0" xfId="34" applyNumberFormat="1" applyFont="1" applyAlignment="1">
      <alignment horizontal="left"/>
    </xf>
    <xf numFmtId="4" fontId="16" fillId="0" borderId="0" xfId="34" applyNumberFormat="1" applyFont="1"/>
    <xf numFmtId="0" fontId="16" fillId="0" borderId="0" xfId="34" applyFont="1"/>
    <xf numFmtId="0" fontId="17" fillId="0" borderId="0" xfId="34" applyFont="1" applyAlignment="1">
      <alignment horizontal="left"/>
    </xf>
    <xf numFmtId="0" fontId="17" fillId="0" borderId="0" xfId="9" applyFont="1"/>
    <xf numFmtId="14" fontId="17" fillId="0" borderId="0" xfId="34" applyNumberFormat="1" applyFont="1" applyAlignment="1">
      <alignment horizontal="left"/>
    </xf>
    <xf numFmtId="4" fontId="17" fillId="0" borderId="0" xfId="34" applyNumberFormat="1" applyFont="1"/>
    <xf numFmtId="0" fontId="17" fillId="0" borderId="0" xfId="34" applyFont="1"/>
    <xf numFmtId="0" fontId="19" fillId="0" borderId="0" xfId="35" applyFont="1" applyFill="1" applyBorder="1" applyAlignment="1" applyProtection="1">
      <alignment horizontal="left"/>
      <protection locked="0"/>
    </xf>
    <xf numFmtId="0" fontId="19" fillId="0" borderId="0" xfId="35" applyFont="1" applyAlignment="1" applyProtection="1">
      <protection locked="0"/>
    </xf>
    <xf numFmtId="0" fontId="2" fillId="0" borderId="0" xfId="9" applyProtection="1">
      <protection locked="0"/>
    </xf>
    <xf numFmtId="0" fontId="40" fillId="16" borderId="0" xfId="9" applyFont="1" applyFill="1"/>
    <xf numFmtId="0" fontId="23" fillId="16" borderId="0" xfId="9" applyFont="1" applyFill="1"/>
    <xf numFmtId="0" fontId="19" fillId="16" borderId="0" xfId="11" applyFont="1" applyFill="1" applyAlignment="1" applyProtection="1">
      <protection locked="0"/>
    </xf>
    <xf numFmtId="0" fontId="2" fillId="16" borderId="0" xfId="9" applyFill="1" applyProtection="1">
      <protection locked="0"/>
    </xf>
    <xf numFmtId="0" fontId="2" fillId="16" borderId="0" xfId="9" applyFill="1"/>
    <xf numFmtId="0" fontId="16" fillId="0" borderId="0" xfId="10" applyFont="1"/>
    <xf numFmtId="0" fontId="51" fillId="0" borderId="0" xfId="34" applyFont="1" applyAlignment="1">
      <alignment horizontal="right"/>
    </xf>
    <xf numFmtId="14" fontId="51" fillId="0" borderId="0" xfId="34" applyNumberFormat="1" applyFont="1" applyAlignment="1">
      <alignment horizontal="right"/>
    </xf>
    <xf numFmtId="0" fontId="17" fillId="0" borderId="0" xfId="34" applyFont="1" applyAlignment="1">
      <alignment horizontal="fill" wrapText="1"/>
    </xf>
    <xf numFmtId="0" fontId="17" fillId="0" borderId="0" xfId="9" applyFont="1" applyAlignment="1">
      <alignment horizontal="fill" wrapText="1"/>
    </xf>
    <xf numFmtId="0" fontId="17" fillId="0" borderId="0" xfId="34" applyFont="1" applyAlignment="1">
      <alignment horizontal="fill"/>
    </xf>
    <xf numFmtId="0" fontId="17" fillId="0" borderId="0" xfId="9" applyFont="1" applyAlignment="1">
      <alignment horizontal="fill"/>
    </xf>
    <xf numFmtId="2" fontId="17" fillId="0" borderId="0" xfId="34" applyNumberFormat="1" applyFont="1"/>
    <xf numFmtId="0" fontId="17" fillId="0" borderId="0" xfId="34" applyFont="1" applyAlignment="1">
      <alignment horizontal="left" vertical="top"/>
    </xf>
    <xf numFmtId="0" fontId="51" fillId="0" borderId="0" xfId="34" applyFont="1"/>
    <xf numFmtId="0" fontId="51" fillId="0" borderId="0" xfId="34" applyFont="1" applyAlignment="1">
      <alignment horizontal="left"/>
    </xf>
    <xf numFmtId="1" fontId="51" fillId="0" borderId="0" xfId="34" applyNumberFormat="1" applyFont="1" applyAlignment="1">
      <alignment horizontal="center"/>
    </xf>
    <xf numFmtId="0" fontId="51" fillId="0" borderId="0" xfId="34" applyFont="1" applyAlignment="1">
      <alignment horizontal="center"/>
    </xf>
    <xf numFmtId="0" fontId="19" fillId="0" borderId="0" xfId="11" applyNumberFormat="1" applyFont="1" applyFill="1" applyAlignment="1" applyProtection="1"/>
    <xf numFmtId="0" fontId="1" fillId="0" borderId="0" xfId="10"/>
    <xf numFmtId="0" fontId="17" fillId="0" borderId="0" xfId="34" applyFont="1" applyAlignment="1" applyProtection="1">
      <alignment horizontal="left"/>
      <protection locked="0"/>
    </xf>
    <xf numFmtId="0" fontId="19" fillId="0" borderId="0" xfId="35" applyFont="1" applyFill="1" applyBorder="1" applyAlignment="1" applyProtection="1">
      <alignment horizontal="left"/>
      <protection locked="0"/>
    </xf>
    <xf numFmtId="0" fontId="19" fillId="0" borderId="0" xfId="35" applyFont="1" applyAlignment="1" applyProtection="1">
      <protection locked="0"/>
    </xf>
    <xf numFmtId="0" fontId="2" fillId="0" borderId="0" xfId="9" applyProtection="1">
      <protection locked="0"/>
    </xf>
    <xf numFmtId="0" fontId="17" fillId="0" borderId="0" xfId="34" applyFont="1" applyAlignment="1">
      <alignment horizontal="left"/>
    </xf>
    <xf numFmtId="0" fontId="2" fillId="0" borderId="0" xfId="9"/>
    <xf numFmtId="0" fontId="17" fillId="0" borderId="0" xfId="10" applyFont="1" applyAlignment="1">
      <alignment horizontal="left" vertical="top" wrapText="1"/>
    </xf>
    <xf numFmtId="0" fontId="2" fillId="0" borderId="0" xfId="9" applyAlignment="1">
      <alignment horizontal="left" vertical="top" wrapText="1"/>
    </xf>
    <xf numFmtId="0" fontId="14" fillId="15" borderId="0" xfId="34" applyFont="1" applyFill="1" applyAlignment="1">
      <alignment horizontal="left" vertical="center" wrapText="1"/>
    </xf>
    <xf numFmtId="0" fontId="0" fillId="0" borderId="0" xfId="0" applyAlignment="1">
      <alignment horizontal="left" vertical="center"/>
    </xf>
    <xf numFmtId="0" fontId="27" fillId="12" borderId="0" xfId="9" applyFont="1" applyFill="1" applyAlignment="1">
      <alignment vertical="center" wrapText="1"/>
    </xf>
    <xf numFmtId="0" fontId="0" fillId="0" borderId="0" xfId="0"/>
    <xf numFmtId="0" fontId="23" fillId="4" borderId="0" xfId="4" applyFont="1" applyFill="1" applyAlignment="1">
      <alignment vertical="top" wrapText="1"/>
    </xf>
    <xf numFmtId="0" fontId="25" fillId="4" borderId="0" xfId="0" applyFont="1" applyFill="1" applyAlignment="1">
      <alignment horizontal="left" vertical="center" wrapText="1"/>
    </xf>
    <xf numFmtId="0" fontId="23" fillId="4" borderId="0" xfId="4" applyFont="1" applyFill="1" applyAlignment="1">
      <alignment horizontal="left" vertical="top" wrapText="1"/>
    </xf>
    <xf numFmtId="0" fontId="23" fillId="4" borderId="0" xfId="0" applyFont="1" applyFill="1" applyAlignment="1">
      <alignment horizontal="left" vertical="top" wrapText="1"/>
    </xf>
    <xf numFmtId="0" fontId="44" fillId="4" borderId="0" xfId="0" applyFont="1" applyFill="1" applyAlignment="1">
      <alignment horizontal="left" vertical="top" wrapText="1"/>
    </xf>
    <xf numFmtId="0" fontId="45" fillId="4" borderId="0" xfId="0" applyFont="1" applyFill="1" applyAlignment="1">
      <alignment horizontal="left" vertical="top" wrapText="1"/>
    </xf>
    <xf numFmtId="0" fontId="40" fillId="4" borderId="0" xfId="0" applyFont="1" applyFill="1" applyAlignment="1">
      <alignment wrapText="1"/>
    </xf>
    <xf numFmtId="0" fontId="29" fillId="0" borderId="0" xfId="6" applyFont="1" applyAlignment="1">
      <alignment horizontal="center" vertical="center"/>
    </xf>
    <xf numFmtId="167" fontId="32" fillId="13" borderId="16" xfId="6" applyNumberFormat="1" applyFont="1" applyFill="1" applyBorder="1" applyAlignment="1" applyProtection="1">
      <alignment horizontal="center" vertical="center"/>
      <protection locked="0"/>
    </xf>
    <xf numFmtId="0" fontId="32" fillId="13" borderId="16" xfId="6" applyFont="1" applyFill="1" applyBorder="1" applyAlignment="1" applyProtection="1">
      <alignment horizontal="left" vertical="center"/>
      <protection locked="0"/>
    </xf>
    <xf numFmtId="0" fontId="14" fillId="0" borderId="0" xfId="6" applyFont="1" applyAlignment="1">
      <alignment horizontal="right" vertical="center"/>
    </xf>
    <xf numFmtId="0" fontId="30" fillId="0" borderId="0" xfId="0" applyFont="1" applyAlignment="1">
      <alignment horizontal="right" vertical="center"/>
    </xf>
    <xf numFmtId="0" fontId="29" fillId="14" borderId="15" xfId="6" applyFont="1" applyFill="1" applyBorder="1" applyAlignment="1">
      <alignment vertical="center"/>
    </xf>
    <xf numFmtId="0" fontId="0" fillId="14" borderId="10" xfId="0" applyFill="1" applyBorder="1" applyAlignment="1">
      <alignment vertical="center"/>
    </xf>
    <xf numFmtId="0" fontId="33" fillId="0" borderId="0" xfId="0" applyFont="1"/>
    <xf numFmtId="0" fontId="31" fillId="14" borderId="10" xfId="0" applyFont="1" applyFill="1" applyBorder="1" applyAlignment="1">
      <alignment vertical="center"/>
    </xf>
    <xf numFmtId="0" fontId="15" fillId="13" borderId="15" xfId="6" applyFont="1" applyFill="1" applyBorder="1" applyAlignment="1" applyProtection="1">
      <alignment horizontal="left" vertical="center"/>
      <protection locked="0"/>
    </xf>
    <xf numFmtId="0" fontId="15" fillId="13" borderId="9" xfId="6" applyFont="1" applyFill="1" applyBorder="1" applyAlignment="1" applyProtection="1">
      <alignment horizontal="left" vertical="center"/>
      <protection locked="0"/>
    </xf>
    <xf numFmtId="0" fontId="15" fillId="13" borderId="10" xfId="6" applyFont="1" applyFill="1" applyBorder="1" applyAlignment="1" applyProtection="1">
      <alignment horizontal="left" vertical="center"/>
      <protection locked="0"/>
    </xf>
    <xf numFmtId="0" fontId="15" fillId="13" borderId="2" xfId="6" applyFont="1" applyFill="1" applyBorder="1" applyAlignment="1" applyProtection="1">
      <alignment horizontal="left" vertical="center"/>
      <protection locked="0"/>
    </xf>
    <xf numFmtId="0" fontId="15" fillId="13" borderId="3" xfId="6" applyFont="1" applyFill="1" applyBorder="1" applyAlignment="1" applyProtection="1">
      <alignment horizontal="left" vertical="center"/>
      <protection locked="0"/>
    </xf>
    <xf numFmtId="0" fontId="15" fillId="13" borderId="4" xfId="6" applyFont="1" applyFill="1" applyBorder="1" applyAlignment="1" applyProtection="1">
      <alignment horizontal="left" vertical="center"/>
      <protection locked="0"/>
    </xf>
    <xf numFmtId="0" fontId="15" fillId="13" borderId="6" xfId="6" applyFont="1" applyFill="1" applyBorder="1" applyAlignment="1" applyProtection="1">
      <alignment horizontal="left" vertical="center"/>
      <protection locked="0"/>
    </xf>
    <xf numFmtId="0" fontId="15" fillId="13" borderId="7" xfId="6" applyFont="1" applyFill="1" applyBorder="1" applyAlignment="1" applyProtection="1">
      <alignment horizontal="left" vertical="center"/>
      <protection locked="0"/>
    </xf>
    <xf numFmtId="0" fontId="15" fillId="13" borderId="8" xfId="6" applyFont="1" applyFill="1" applyBorder="1" applyAlignment="1" applyProtection="1">
      <alignment horizontal="left" vertical="center"/>
      <protection locked="0"/>
    </xf>
    <xf numFmtId="0" fontId="26" fillId="14" borderId="15" xfId="5" applyFont="1" applyFill="1" applyBorder="1" applyAlignment="1">
      <alignment horizontal="center" vertical="center"/>
    </xf>
    <xf numFmtId="0" fontId="26" fillId="14" borderId="9" xfId="5" applyFont="1" applyFill="1" applyBorder="1" applyAlignment="1">
      <alignment horizontal="center" vertical="center"/>
    </xf>
    <xf numFmtId="0" fontId="26" fillId="14" borderId="10" xfId="5" applyFont="1" applyFill="1" applyBorder="1" applyAlignment="1">
      <alignment horizontal="center" vertical="center"/>
    </xf>
    <xf numFmtId="0" fontId="32" fillId="0" borderId="2" xfId="6" applyFont="1" applyBorder="1" applyAlignment="1">
      <alignment horizontal="center" vertical="center"/>
    </xf>
    <xf numFmtId="0" fontId="32" fillId="0" borderId="6" xfId="6" applyFont="1" applyBorder="1" applyAlignment="1">
      <alignment horizontal="center" vertical="center"/>
    </xf>
    <xf numFmtId="0" fontId="29" fillId="13" borderId="16" xfId="6" applyFont="1" applyFill="1" applyBorder="1" applyAlignment="1" applyProtection="1">
      <alignment horizontal="left" vertical="center"/>
      <protection locked="0"/>
    </xf>
    <xf numFmtId="0" fontId="29" fillId="0" borderId="0" xfId="6" applyFont="1" applyAlignment="1">
      <alignment vertical="center"/>
    </xf>
    <xf numFmtId="0" fontId="0" fillId="0" borderId="0" xfId="0" applyAlignment="1">
      <alignment vertical="center"/>
    </xf>
    <xf numFmtId="0" fontId="14" fillId="13" borderId="16" xfId="6" applyFont="1" applyFill="1" applyBorder="1" applyAlignment="1" applyProtection="1">
      <alignment horizontal="left" vertical="center"/>
      <protection locked="0"/>
    </xf>
    <xf numFmtId="0" fontId="14" fillId="4" borderId="0" xfId="6" applyFont="1" applyFill="1" applyAlignment="1">
      <alignment horizontal="center" vertical="center"/>
    </xf>
    <xf numFmtId="167" fontId="15" fillId="13" borderId="16" xfId="6" applyNumberFormat="1" applyFont="1" applyFill="1" applyBorder="1" applyAlignment="1" applyProtection="1">
      <alignment horizontal="center" vertical="center"/>
      <protection locked="0"/>
    </xf>
    <xf numFmtId="0" fontId="29" fillId="14" borderId="9" xfId="6" applyFont="1" applyFill="1" applyBorder="1" applyAlignment="1">
      <alignment vertical="center"/>
    </xf>
    <xf numFmtId="0" fontId="29" fillId="0" borderId="5" xfId="6" applyFont="1" applyBorder="1" applyAlignment="1">
      <alignment vertical="center"/>
    </xf>
    <xf numFmtId="0" fontId="14" fillId="4" borderId="0" xfId="6" applyFont="1" applyFill="1" applyAlignment="1">
      <alignment horizontal="right" vertical="center"/>
    </xf>
    <xf numFmtId="0" fontId="34" fillId="4" borderId="0" xfId="6" applyFont="1" applyFill="1" applyAlignment="1">
      <alignment horizontal="left" vertical="center"/>
    </xf>
    <xf numFmtId="0" fontId="14" fillId="13" borderId="2" xfId="6" applyFont="1" applyFill="1" applyBorder="1" applyAlignment="1" applyProtection="1">
      <alignment horizontal="left" vertical="center"/>
      <protection locked="0"/>
    </xf>
    <xf numFmtId="0" fontId="14" fillId="13" borderId="3" xfId="6" applyFont="1" applyFill="1" applyBorder="1" applyAlignment="1" applyProtection="1">
      <alignment horizontal="left" vertical="center"/>
      <protection locked="0"/>
    </xf>
    <xf numFmtId="0" fontId="14" fillId="13" borderId="4" xfId="6" applyFont="1" applyFill="1" applyBorder="1" applyAlignment="1" applyProtection="1">
      <alignment horizontal="left" vertical="center"/>
      <protection locked="0"/>
    </xf>
    <xf numFmtId="0" fontId="14" fillId="13" borderId="6" xfId="6" applyFont="1" applyFill="1" applyBorder="1" applyAlignment="1" applyProtection="1">
      <alignment horizontal="left" vertical="center"/>
      <protection locked="0"/>
    </xf>
    <xf numFmtId="0" fontId="14" fillId="13" borderId="7" xfId="6" applyFont="1" applyFill="1" applyBorder="1" applyAlignment="1" applyProtection="1">
      <alignment horizontal="left" vertical="center"/>
      <protection locked="0"/>
    </xf>
    <xf numFmtId="0" fontId="14" fillId="13" borderId="8" xfId="6" applyFont="1" applyFill="1" applyBorder="1" applyAlignment="1" applyProtection="1">
      <alignment horizontal="left" vertical="center"/>
      <protection locked="0"/>
    </xf>
    <xf numFmtId="0" fontId="15" fillId="4" borderId="3" xfId="6" applyFont="1" applyFill="1" applyBorder="1" applyAlignment="1">
      <alignment horizontal="left" vertical="center"/>
    </xf>
    <xf numFmtId="0" fontId="15" fillId="4" borderId="7" xfId="6" applyFont="1" applyFill="1" applyBorder="1" applyAlignment="1">
      <alignment horizontal="left" vertical="center"/>
    </xf>
    <xf numFmtId="0" fontId="14" fillId="14" borderId="9" xfId="5" applyFont="1" applyFill="1" applyBorder="1" applyAlignment="1" applyProtection="1">
      <alignment horizontal="left" vertical="center" wrapText="1"/>
      <protection locked="0"/>
    </xf>
    <xf numFmtId="0" fontId="14" fillId="14" borderId="10" xfId="5" applyFont="1" applyFill="1" applyBorder="1" applyAlignment="1" applyProtection="1">
      <alignment horizontal="left" vertical="center" wrapText="1"/>
      <protection locked="0"/>
    </xf>
    <xf numFmtId="167" fontId="15" fillId="4" borderId="0" xfId="6" applyNumberFormat="1" applyFont="1" applyFill="1" applyAlignment="1">
      <alignment horizontal="center" vertical="center"/>
    </xf>
    <xf numFmtId="0" fontId="0" fillId="14" borderId="9" xfId="0" applyFill="1"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14" fillId="4" borderId="3" xfId="6" applyFont="1" applyFill="1" applyBorder="1" applyAlignment="1">
      <alignment horizontal="center" vertical="center"/>
    </xf>
    <xf numFmtId="0" fontId="14" fillId="4" borderId="7" xfId="6" applyFont="1" applyFill="1" applyBorder="1" applyAlignment="1">
      <alignment horizontal="center" vertical="center"/>
    </xf>
    <xf numFmtId="0" fontId="14" fillId="14" borderId="15" xfId="5" applyFont="1" applyFill="1" applyBorder="1" applyAlignment="1">
      <alignment horizontal="left" vertical="center" wrapText="1"/>
    </xf>
    <xf numFmtId="0" fontId="14" fillId="14" borderId="9" xfId="5" applyFont="1" applyFill="1" applyBorder="1" applyAlignment="1">
      <alignment horizontal="left" vertical="center" wrapText="1"/>
    </xf>
    <xf numFmtId="0" fontId="14" fillId="14" borderId="10" xfId="5" applyFont="1" applyFill="1" applyBorder="1" applyAlignment="1">
      <alignment horizontal="left" vertical="center" wrapText="1"/>
    </xf>
    <xf numFmtId="0" fontId="14" fillId="4" borderId="2" xfId="5" applyFont="1" applyFill="1" applyBorder="1" applyAlignment="1">
      <alignment horizontal="center" vertical="center" wrapText="1"/>
    </xf>
    <xf numFmtId="0" fontId="14" fillId="4" borderId="9" xfId="5" applyFont="1" applyFill="1" applyBorder="1" applyAlignment="1">
      <alignment horizontal="center" vertical="center" wrapText="1"/>
    </xf>
    <xf numFmtId="0" fontId="14" fillId="4" borderId="15" xfId="5" applyFont="1" applyFill="1" applyBorder="1" applyAlignment="1">
      <alignment horizontal="center" vertical="center"/>
    </xf>
    <xf numFmtId="0" fontId="14" fillId="4" borderId="10" xfId="5" applyFont="1" applyFill="1" applyBorder="1" applyAlignment="1">
      <alignment horizontal="center" vertical="center"/>
    </xf>
    <xf numFmtId="168" fontId="15" fillId="13" borderId="2" xfId="1" applyNumberFormat="1" applyFont="1" applyFill="1" applyBorder="1" applyAlignment="1" applyProtection="1">
      <alignment horizontal="center" vertical="center"/>
      <protection locked="0"/>
    </xf>
    <xf numFmtId="168" fontId="15" fillId="13" borderId="4" xfId="1" applyNumberFormat="1" applyFont="1" applyFill="1" applyBorder="1" applyAlignment="1" applyProtection="1">
      <alignment horizontal="center" vertical="center"/>
      <protection locked="0"/>
    </xf>
    <xf numFmtId="168" fontId="15" fillId="13" borderId="45" xfId="1" applyNumberFormat="1" applyFont="1" applyFill="1" applyBorder="1" applyAlignment="1" applyProtection="1">
      <alignment horizontal="center" vertical="center"/>
      <protection locked="0"/>
    </xf>
    <xf numFmtId="168" fontId="15" fillId="13" borderId="46" xfId="1" applyNumberFormat="1" applyFont="1" applyFill="1" applyBorder="1" applyAlignment="1" applyProtection="1">
      <alignment horizontal="center" vertical="center"/>
      <protection locked="0"/>
    </xf>
    <xf numFmtId="168" fontId="15" fillId="13" borderId="15" xfId="1" applyNumberFormat="1" applyFont="1" applyFill="1" applyBorder="1" applyAlignment="1" applyProtection="1">
      <alignment horizontal="center" vertical="center"/>
      <protection locked="0"/>
    </xf>
    <xf numFmtId="168" fontId="15" fillId="13" borderId="10" xfId="1" applyNumberFormat="1" applyFont="1" applyFill="1" applyBorder="1" applyAlignment="1" applyProtection="1">
      <alignment horizontal="center" vertical="center"/>
      <protection locked="0"/>
    </xf>
    <xf numFmtId="0" fontId="8" fillId="0" borderId="47" xfId="0" applyFont="1" applyBorder="1" applyAlignment="1">
      <alignment horizontal="center" vertical="top" wrapText="1"/>
    </xf>
    <xf numFmtId="0" fontId="8" fillId="0" borderId="48" xfId="0" applyFont="1" applyBorder="1" applyAlignment="1">
      <alignment horizontal="center" vertical="top" wrapText="1"/>
    </xf>
    <xf numFmtId="0" fontId="8" fillId="0" borderId="49" xfId="0" applyFont="1" applyBorder="1" applyAlignment="1">
      <alignment horizontal="center" vertical="top" wrapText="1"/>
    </xf>
    <xf numFmtId="0" fontId="8" fillId="0" borderId="50" xfId="0" applyFont="1" applyBorder="1" applyAlignment="1">
      <alignment horizontal="center" vertical="top" wrapText="1"/>
    </xf>
    <xf numFmtId="0" fontId="8" fillId="0" borderId="51" xfId="0" applyFont="1" applyBorder="1" applyAlignment="1">
      <alignment horizontal="center" vertical="top" wrapText="1"/>
    </xf>
    <xf numFmtId="0" fontId="8" fillId="0" borderId="25" xfId="0" applyFont="1" applyBorder="1" applyAlignment="1">
      <alignment horizontal="center" vertical="top" wrapText="1"/>
    </xf>
    <xf numFmtId="0" fontId="8" fillId="0" borderId="52" xfId="0" applyFont="1" applyBorder="1" applyAlignment="1">
      <alignment horizontal="center" vertical="top" wrapText="1"/>
    </xf>
    <xf numFmtId="0" fontId="8" fillId="0" borderId="0" xfId="0" applyFont="1" applyAlignment="1">
      <alignment horizontal="center" vertical="top" wrapText="1"/>
    </xf>
    <xf numFmtId="0" fontId="8" fillId="0" borderId="26" xfId="0" applyFont="1" applyBorder="1" applyAlignment="1">
      <alignment horizontal="center" vertical="top" wrapText="1"/>
    </xf>
    <xf numFmtId="0" fontId="8" fillId="0" borderId="53" xfId="0" applyFont="1" applyBorder="1" applyAlignment="1">
      <alignment horizontal="center" vertical="top" wrapText="1"/>
    </xf>
    <xf numFmtId="0" fontId="8" fillId="0" borderId="54" xfId="0" applyFont="1" applyBorder="1" applyAlignment="1">
      <alignment horizontal="center" vertical="top" wrapText="1"/>
    </xf>
    <xf numFmtId="0" fontId="8" fillId="0" borderId="27" xfId="0" applyFont="1" applyBorder="1" applyAlignment="1">
      <alignment horizontal="center" vertical="top" wrapText="1"/>
    </xf>
  </cellXfs>
  <cellStyles count="36">
    <cellStyle name="20% - Akzent1" xfId="12" xr:uid="{00000000-0005-0000-0000-000000000000}"/>
    <cellStyle name="20% - Akzent2" xfId="13" xr:uid="{00000000-0005-0000-0000-000001000000}"/>
    <cellStyle name="20% - Akzent3" xfId="14" xr:uid="{00000000-0005-0000-0000-000002000000}"/>
    <cellStyle name="20% - Akzent4" xfId="15" xr:uid="{00000000-0005-0000-0000-000003000000}"/>
    <cellStyle name="20% - Akzent5" xfId="16" xr:uid="{00000000-0005-0000-0000-000004000000}"/>
    <cellStyle name="20% - Akzent6" xfId="17" xr:uid="{00000000-0005-0000-0000-000005000000}"/>
    <cellStyle name="40% - Akzent1" xfId="18" xr:uid="{00000000-0005-0000-0000-000006000000}"/>
    <cellStyle name="40% - Akzent2" xfId="19" xr:uid="{00000000-0005-0000-0000-000007000000}"/>
    <cellStyle name="40% - Akzent3" xfId="20" xr:uid="{00000000-0005-0000-0000-000008000000}"/>
    <cellStyle name="40% - Akzent4" xfId="21" xr:uid="{00000000-0005-0000-0000-000009000000}"/>
    <cellStyle name="40% - Akzent5" xfId="22" xr:uid="{00000000-0005-0000-0000-00000A000000}"/>
    <cellStyle name="40% - Akzent6" xfId="23" xr:uid="{00000000-0005-0000-0000-00000B000000}"/>
    <cellStyle name="60% - Akzent1" xfId="24" xr:uid="{00000000-0005-0000-0000-00000C000000}"/>
    <cellStyle name="60% - Akzent2" xfId="25" xr:uid="{00000000-0005-0000-0000-00000D000000}"/>
    <cellStyle name="60% - Akzent3" xfId="26" xr:uid="{00000000-0005-0000-0000-00000E000000}"/>
    <cellStyle name="60% - Akzent4" xfId="27" xr:uid="{00000000-0005-0000-0000-00000F000000}"/>
    <cellStyle name="60% - Akzent5" xfId="28" xr:uid="{00000000-0005-0000-0000-000010000000}"/>
    <cellStyle name="60% - Akzent6" xfId="29" xr:uid="{00000000-0005-0000-0000-000011000000}"/>
    <cellStyle name="Dezimal_lohn004_reisespesen_eintaegig_kj_2002_euro1" xfId="1" xr:uid="{00000000-0005-0000-0000-000012000000}"/>
    <cellStyle name="Dezimal_lohn005_reisespesen_mehrtaegig_kj_2002_euro1" xfId="2" xr:uid="{00000000-0005-0000-0000-000013000000}"/>
    <cellStyle name="Euro" xfId="30" xr:uid="{00000000-0005-0000-0000-000014000000}"/>
    <cellStyle name="Hyperlink 2" xfId="31" xr:uid="{00000000-0005-0000-0000-000015000000}"/>
    <cellStyle name="Link 2" xfId="11" xr:uid="{00000000-0005-0000-0000-000016000000}"/>
    <cellStyle name="Link 3" xfId="35" xr:uid="{00000000-0005-0000-0000-000017000000}"/>
    <cellStyle name="Prozent 2" xfId="3" xr:uid="{00000000-0005-0000-0000-000018000000}"/>
    <cellStyle name="Prozent 3" xfId="32" xr:uid="{00000000-0005-0000-0000-000019000000}"/>
    <cellStyle name="Standard" xfId="0" builtinId="0"/>
    <cellStyle name="Standard 2" xfId="9" xr:uid="{00000000-0005-0000-0000-00001B000000}"/>
    <cellStyle name="Standard 2 2" xfId="33" xr:uid="{00000000-0005-0000-0000-00001C000000}"/>
    <cellStyle name="Standard 3" xfId="10" xr:uid="{00000000-0005-0000-0000-00001D000000}"/>
    <cellStyle name="Standard_KFZ EV KJ 2000_mit Musterwerte1" xfId="4" xr:uid="{00000000-0005-0000-0000-00001E000000}"/>
    <cellStyle name="Standard_Latente Steuern_kl" xfId="34" xr:uid="{00000000-0005-0000-0000-00001F000000}"/>
    <cellStyle name="Standard_lohn004_reisespesen_eintaegig_kj_2002_euro1" xfId="5" xr:uid="{00000000-0005-0000-0000-000020000000}"/>
    <cellStyle name="Standard_lohn005_reisespesen_mehrtaegig_kj_2002_euro1" xfId="6" xr:uid="{00000000-0005-0000-0000-000021000000}"/>
    <cellStyle name="Standard_REISE MEHR 02 QUER TEXT1" xfId="7" xr:uid="{00000000-0005-0000-0000-000022000000}"/>
    <cellStyle name="Währung" xfId="8" builtinId="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E5E5E5"/>
      <rgbColor rgb="00FFFFFF"/>
      <rgbColor rgb="00FF0000"/>
      <rgbColor rgb="0000FF00"/>
      <rgbColor rgb="000000FF"/>
      <rgbColor rgb="00FFFF00"/>
      <rgbColor rgb="00FF00FF"/>
      <rgbColor rgb="0000FFFF"/>
      <rgbColor rgb="00800000"/>
      <rgbColor rgb="00008000"/>
      <rgbColor rgb="00008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F3F3F3"/>
      <rgbColor rgb="00339966"/>
      <rgbColor rgb="00808080"/>
      <rgbColor rgb="0099CCFF"/>
      <rgbColor rgb="00D0DFE2"/>
      <rgbColor rgb="00993366"/>
      <rgbColor rgb="00333399"/>
      <rgbColor rgb="00333333"/>
    </indexedColors>
    <mruColors>
      <color rgb="FF808080"/>
      <color rgb="FFFFFF99"/>
      <color rgb="FFFFFF00"/>
      <color rgb="FFFFE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2.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s>
</file>

<file path=xl/ctrlProps/ctrlProp1.xml><?xml version="1.0" encoding="utf-8"?>
<formControlPr xmlns="http://schemas.microsoft.com/office/spreadsheetml/2009/9/main" objectType="CheckBox" fmlaLink="$Q$107" lockText="1" noThreeD="1"/>
</file>

<file path=xl/ctrlProps/ctrlProp2.xml><?xml version="1.0" encoding="utf-8"?>
<formControlPr xmlns="http://schemas.microsoft.com/office/spreadsheetml/2009/9/main" objectType="CheckBox" fmlaLink="$P$75" lockText="1" noThreeD="1"/>
</file>

<file path=xl/ctrlProps/ctrlProp3.xml><?xml version="1.0" encoding="utf-8"?>
<formControlPr xmlns="http://schemas.microsoft.com/office/spreadsheetml/2009/9/main" objectType="CheckBox" fmlaLink="$P$76" lockText="1" noThreeD="1"/>
</file>

<file path=xl/ctrlProps/ctrlProp4.xml><?xml version="1.0" encoding="utf-8"?>
<formControlPr xmlns="http://schemas.microsoft.com/office/spreadsheetml/2009/9/main" objectType="CheckBox" fmlaLink="$P$77" lockText="1" noThreeD="1"/>
</file>

<file path=xl/ctrlProps/ctrlProp5.xml><?xml version="1.0" encoding="utf-8"?>
<formControlPr xmlns="http://schemas.microsoft.com/office/spreadsheetml/2009/9/main" objectType="CheckBox" fmlaLink="$P$90" lockText="1" noThreeD="1"/>
</file>

<file path=xl/ctrlProps/ctrlProp6.xml><?xml version="1.0" encoding="utf-8"?>
<formControlPr xmlns="http://schemas.microsoft.com/office/spreadsheetml/2009/9/main" objectType="CheckBox" fmlaLink="$P$91" lockText="1" noThreeD="1"/>
</file>

<file path=xl/ctrlProps/ctrlProp7.xml><?xml version="1.0" encoding="utf-8"?>
<formControlPr xmlns="http://schemas.microsoft.com/office/spreadsheetml/2009/9/main" objectType="CheckBox" fmlaLink="$P$92" lockText="1" noThreeD="1"/>
</file>

<file path=xl/ctrlProps/ctrlProp8.xml><?xml version="1.0" encoding="utf-8"?>
<formControlPr xmlns="http://schemas.microsoft.com/office/spreadsheetml/2009/9/main" objectType="CheckBox" fmlaLink="$R$36" lockText="1" noThreeD="1"/>
</file>

<file path=xl/ctrlProps/ctrlProp9.xml><?xml version="1.0" encoding="utf-8"?>
<formControlPr xmlns="http://schemas.microsoft.com/office/spreadsheetml/2009/9/main" objectType="CheckBox" fmlaLink="$R$37" lockText="1" noThreeD="1"/>
</file>

<file path=xl/ctrlProps/ctrlProp10.xml><?xml version="1.0" encoding="utf-8"?>
<formControlPr xmlns="http://schemas.microsoft.com/office/spreadsheetml/2009/9/main" objectType="CheckBox" fmlaLink="$R$38" lockText="1" noThreeD="1"/>
</file>

<file path=xl/ctrlProps/ctrlProp11.xml><?xml version="1.0" encoding="utf-8"?>
<formControlPr xmlns="http://schemas.microsoft.com/office/spreadsheetml/2009/9/main" objectType="CheckBox" fmlaLink="$Q$69" lockText="1" noThreeD="1"/>
</file>

<file path=xl/ctrlProps/ctrlProp12.xml><?xml version="1.0" encoding="utf-8"?>
<formControlPr xmlns="http://schemas.microsoft.com/office/spreadsheetml/2009/9/main" objectType="CheckBox" fmlaLink="$Q$70" lockText="1" noThreeD="1"/>
</file>

<file path=xl/ctrlProps/ctrlProp13.xml><?xml version="1.0" encoding="utf-8"?>
<formControlPr xmlns="http://schemas.microsoft.com/office/spreadsheetml/2009/9/main" objectType="CheckBox" fmlaLink="$Q$68" lockText="1" noThreeD="1"/>
</file>

<file path=xl/ctrlProps/ctrlProp14.xml><?xml version="1.0" encoding="utf-8"?>
<formControlPr xmlns="http://schemas.microsoft.com/office/spreadsheetml/2009/9/main" objectType="CheckBox" fmlaLink="$Q$66"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561975</xdr:colOff>
      <xdr:row>0</xdr:row>
      <xdr:rowOff>57150</xdr:rowOff>
    </xdr:from>
    <xdr:to>
      <xdr:col>4</xdr:col>
      <xdr:colOff>561975</xdr:colOff>
      <xdr:row>1</xdr:row>
      <xdr:rowOff>0</xdr:rowOff>
    </xdr:to>
    <xdr:pic>
      <xdr:nvPicPr>
        <xdr:cNvPr id="2" name="Grafik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19675" y="57150"/>
          <a:ext cx="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1238250</xdr:colOff>
      <xdr:row>0</xdr:row>
      <xdr:rowOff>76200</xdr:rowOff>
    </xdr:from>
    <xdr:to>
      <xdr:col>4</xdr:col>
      <xdr:colOff>1238250</xdr:colOff>
      <xdr:row>1</xdr:row>
      <xdr:rowOff>0</xdr:rowOff>
    </xdr:to>
    <xdr:pic>
      <xdr:nvPicPr>
        <xdr:cNvPr id="3" name="Grafik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95950" y="76200"/>
          <a:ext cx="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3</xdr:col>
      <xdr:colOff>1304925</xdr:colOff>
      <xdr:row>0</xdr:row>
      <xdr:rowOff>66675</xdr:rowOff>
    </xdr:from>
    <xdr:ext cx="1536325" cy="274344"/>
    <xdr:pic>
      <xdr:nvPicPr>
        <xdr:cNvPr id="4" name="Grafik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stretch>
          <a:fillRect/>
        </a:stretch>
      </xdr:blipFill>
      <xdr:spPr>
        <a:xfrm>
          <a:off x="4314825" y="66675"/>
          <a:ext cx="1536325" cy="274344"/>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3</xdr:col>
      <xdr:colOff>6067425</xdr:colOff>
      <xdr:row>0</xdr:row>
      <xdr:rowOff>66675</xdr:rowOff>
    </xdr:from>
    <xdr:ext cx="1536325" cy="274344"/>
    <xdr:pic>
      <xdr:nvPicPr>
        <xdr:cNvPr id="2" name="Grafik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6543675" y="66675"/>
          <a:ext cx="1536325" cy="274344"/>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3</xdr:col>
      <xdr:colOff>6067425</xdr:colOff>
      <xdr:row>0</xdr:row>
      <xdr:rowOff>66675</xdr:rowOff>
    </xdr:from>
    <xdr:ext cx="1536325" cy="274344"/>
    <xdr:pic>
      <xdr:nvPicPr>
        <xdr:cNvPr id="3" name="Grafik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6543675" y="66675"/>
          <a:ext cx="1536325" cy="274344"/>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1</xdr:col>
      <xdr:colOff>88900</xdr:colOff>
      <xdr:row>10</xdr:row>
      <xdr:rowOff>419100</xdr:rowOff>
    </xdr:from>
    <xdr:to>
      <xdr:col>3</xdr:col>
      <xdr:colOff>7493000</xdr:colOff>
      <xdr:row>12</xdr:row>
      <xdr:rowOff>158822</xdr:rowOff>
    </xdr:to>
    <xdr:pic>
      <xdr:nvPicPr>
        <xdr:cNvPr id="2" name="Grafik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266700" y="3987800"/>
          <a:ext cx="7759700" cy="514422"/>
        </a:xfrm>
        <a:prstGeom prst="rect">
          <a:avLst/>
        </a:prstGeom>
        <a:ln>
          <a:solidFill>
            <a:schemeClr val="tx1"/>
          </a:solidFill>
        </a:ln>
      </xdr:spPr>
    </xdr:pic>
    <xdr:clientData/>
  </xdr:twoCellAnchor>
  <xdr:oneCellAnchor>
    <xdr:from>
      <xdr:col>3</xdr:col>
      <xdr:colOff>6067425</xdr:colOff>
      <xdr:row>0</xdr:row>
      <xdr:rowOff>66675</xdr:rowOff>
    </xdr:from>
    <xdr:ext cx="1536325" cy="274344"/>
    <xdr:pic>
      <xdr:nvPicPr>
        <xdr:cNvPr id="6" name="Grafik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2"/>
        <a:stretch>
          <a:fillRect/>
        </a:stretch>
      </xdr:blipFill>
      <xdr:spPr>
        <a:xfrm>
          <a:off x="6610350" y="66675"/>
          <a:ext cx="1536325" cy="274344"/>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10</xdr:col>
      <xdr:colOff>12700</xdr:colOff>
      <xdr:row>0</xdr:row>
      <xdr:rowOff>63500</xdr:rowOff>
    </xdr:from>
    <xdr:ext cx="1536325" cy="274344"/>
    <xdr:pic>
      <xdr:nvPicPr>
        <xdr:cNvPr id="3" name="Grafik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11620500" y="63500"/>
          <a:ext cx="1536325" cy="274344"/>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219075</xdr:colOff>
          <xdr:row>101</xdr:row>
          <xdr:rowOff>142875</xdr:rowOff>
        </xdr:from>
        <xdr:to>
          <xdr:col>8</xdr:col>
          <xdr:colOff>857250</xdr:colOff>
          <xdr:row>105</xdr:row>
          <xdr:rowOff>66675</xdr:rowOff>
        </xdr:to>
        <xdr:sp macro="" textlink="">
          <xdr:nvSpPr>
            <xdr:cNvPr id="12314" name="Check Box 26" hidden="1">
              <a:extLst>
                <a:ext uri="{63B3BB69-23CF-44E3-9099-C40C66FF867C}">
                  <a14:compatExt spid="_x0000_s12314"/>
                </a:ext>
                <a:ext uri="{FF2B5EF4-FFF2-40B4-BE49-F238E27FC236}">
                  <a16:creationId xmlns:a16="http://schemas.microsoft.com/office/drawing/2014/main" id="{00000000-0008-0000-0500-00001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1905000</xdr:colOff>
          <xdr:row>74</xdr:row>
          <xdr:rowOff>0</xdr:rowOff>
        </xdr:from>
        <xdr:to>
          <xdr:col>2</xdr:col>
          <xdr:colOff>2209800</xdr:colOff>
          <xdr:row>74</xdr:row>
          <xdr:rowOff>219075</xdr:rowOff>
        </xdr:to>
        <xdr:sp macro="" textlink="">
          <xdr:nvSpPr>
            <xdr:cNvPr id="12324" name="Check Box 36" hidden="1">
              <a:extLst>
                <a:ext uri="{63B3BB69-23CF-44E3-9099-C40C66FF867C}">
                  <a14:compatExt spid="_x0000_s12324"/>
                </a:ext>
                <a:ext uri="{FF2B5EF4-FFF2-40B4-BE49-F238E27FC236}">
                  <a16:creationId xmlns:a16="http://schemas.microsoft.com/office/drawing/2014/main" id="{00000000-0008-0000-0500-000024300000}"/>
                </a:ext>
              </a:extLst>
            </xdr:cNvPr>
            <xdr:cNvSpPr/>
          </xdr:nvSpPr>
          <xdr:spPr bwMode="auto">
            <a:xfrm>
              <a:off x="0" y="0"/>
              <a:ext cx="0" cy="0"/>
            </a:xfrm>
            <a:prstGeom prst="rect">
              <a:avLst/>
            </a:prstGeom>
            <a:solidFill>
              <a:srgbClr val="FFFF99"/>
            </a:solidFill>
            <a:ln>
              <a:noFill/>
            </a:ln>
            <a:extLs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1905000</xdr:colOff>
          <xdr:row>75</xdr:row>
          <xdr:rowOff>0</xdr:rowOff>
        </xdr:from>
        <xdr:to>
          <xdr:col>2</xdr:col>
          <xdr:colOff>2209800</xdr:colOff>
          <xdr:row>75</xdr:row>
          <xdr:rowOff>219075</xdr:rowOff>
        </xdr:to>
        <xdr:sp macro="" textlink="">
          <xdr:nvSpPr>
            <xdr:cNvPr id="12325" name="Check Box 37" hidden="1">
              <a:extLst>
                <a:ext uri="{63B3BB69-23CF-44E3-9099-C40C66FF867C}">
                  <a14:compatExt spid="_x0000_s12325"/>
                </a:ext>
                <a:ext uri="{FF2B5EF4-FFF2-40B4-BE49-F238E27FC236}">
                  <a16:creationId xmlns:a16="http://schemas.microsoft.com/office/drawing/2014/main" id="{00000000-0008-0000-0500-000025300000}"/>
                </a:ext>
              </a:extLst>
            </xdr:cNvPr>
            <xdr:cNvSpPr/>
          </xdr:nvSpPr>
          <xdr:spPr bwMode="auto">
            <a:xfrm>
              <a:off x="0" y="0"/>
              <a:ext cx="0" cy="0"/>
            </a:xfrm>
            <a:prstGeom prst="rect">
              <a:avLst/>
            </a:prstGeom>
            <a:solidFill>
              <a:srgbClr val="FFFF99"/>
            </a:solidFill>
            <a:ln>
              <a:noFill/>
            </a:ln>
            <a:extLs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1905000</xdr:colOff>
          <xdr:row>76</xdr:row>
          <xdr:rowOff>0</xdr:rowOff>
        </xdr:from>
        <xdr:to>
          <xdr:col>2</xdr:col>
          <xdr:colOff>2209800</xdr:colOff>
          <xdr:row>76</xdr:row>
          <xdr:rowOff>219075</xdr:rowOff>
        </xdr:to>
        <xdr:sp macro="" textlink="">
          <xdr:nvSpPr>
            <xdr:cNvPr id="12326" name="Check Box 38" hidden="1">
              <a:extLst>
                <a:ext uri="{63B3BB69-23CF-44E3-9099-C40C66FF867C}">
                  <a14:compatExt spid="_x0000_s12326"/>
                </a:ext>
                <a:ext uri="{FF2B5EF4-FFF2-40B4-BE49-F238E27FC236}">
                  <a16:creationId xmlns:a16="http://schemas.microsoft.com/office/drawing/2014/main" id="{00000000-0008-0000-0500-000026300000}"/>
                </a:ext>
              </a:extLst>
            </xdr:cNvPr>
            <xdr:cNvSpPr/>
          </xdr:nvSpPr>
          <xdr:spPr bwMode="auto">
            <a:xfrm>
              <a:off x="0" y="0"/>
              <a:ext cx="0" cy="0"/>
            </a:xfrm>
            <a:prstGeom prst="rect">
              <a:avLst/>
            </a:prstGeom>
            <a:solidFill>
              <a:srgbClr val="FFFF99"/>
            </a:solidFill>
            <a:ln>
              <a:noFill/>
            </a:ln>
            <a:extLs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1905000</xdr:colOff>
          <xdr:row>89</xdr:row>
          <xdr:rowOff>0</xdr:rowOff>
        </xdr:from>
        <xdr:to>
          <xdr:col>2</xdr:col>
          <xdr:colOff>2209800</xdr:colOff>
          <xdr:row>90</xdr:row>
          <xdr:rowOff>0</xdr:rowOff>
        </xdr:to>
        <xdr:sp macro="" textlink="">
          <xdr:nvSpPr>
            <xdr:cNvPr id="12327" name="Check Box 39" hidden="1">
              <a:extLst>
                <a:ext uri="{63B3BB69-23CF-44E3-9099-C40C66FF867C}">
                  <a14:compatExt spid="_x0000_s12327"/>
                </a:ext>
                <a:ext uri="{FF2B5EF4-FFF2-40B4-BE49-F238E27FC236}">
                  <a16:creationId xmlns:a16="http://schemas.microsoft.com/office/drawing/2014/main" id="{00000000-0008-0000-0500-000027300000}"/>
                </a:ext>
              </a:extLst>
            </xdr:cNvPr>
            <xdr:cNvSpPr/>
          </xdr:nvSpPr>
          <xdr:spPr bwMode="auto">
            <a:xfrm>
              <a:off x="0" y="0"/>
              <a:ext cx="0" cy="0"/>
            </a:xfrm>
            <a:prstGeom prst="rect">
              <a:avLst/>
            </a:prstGeom>
            <a:solidFill>
              <a:srgbClr val="FFFF99"/>
            </a:solidFill>
            <a:ln>
              <a:noFill/>
            </a:ln>
            <a:extLs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1905000</xdr:colOff>
          <xdr:row>90</xdr:row>
          <xdr:rowOff>0</xdr:rowOff>
        </xdr:from>
        <xdr:to>
          <xdr:col>2</xdr:col>
          <xdr:colOff>2209800</xdr:colOff>
          <xdr:row>90</xdr:row>
          <xdr:rowOff>219075</xdr:rowOff>
        </xdr:to>
        <xdr:sp macro="" textlink="">
          <xdr:nvSpPr>
            <xdr:cNvPr id="12328" name="Check Box 40" hidden="1">
              <a:extLst>
                <a:ext uri="{63B3BB69-23CF-44E3-9099-C40C66FF867C}">
                  <a14:compatExt spid="_x0000_s12328"/>
                </a:ext>
                <a:ext uri="{FF2B5EF4-FFF2-40B4-BE49-F238E27FC236}">
                  <a16:creationId xmlns:a16="http://schemas.microsoft.com/office/drawing/2014/main" id="{00000000-0008-0000-0500-000028300000}"/>
                </a:ext>
              </a:extLst>
            </xdr:cNvPr>
            <xdr:cNvSpPr/>
          </xdr:nvSpPr>
          <xdr:spPr bwMode="auto">
            <a:xfrm>
              <a:off x="0" y="0"/>
              <a:ext cx="0" cy="0"/>
            </a:xfrm>
            <a:prstGeom prst="rect">
              <a:avLst/>
            </a:prstGeom>
            <a:solidFill>
              <a:srgbClr val="FFFF99"/>
            </a:solidFill>
            <a:ln>
              <a:noFill/>
            </a:ln>
            <a:extLs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1905000</xdr:colOff>
          <xdr:row>91</xdr:row>
          <xdr:rowOff>0</xdr:rowOff>
        </xdr:from>
        <xdr:to>
          <xdr:col>2</xdr:col>
          <xdr:colOff>2209800</xdr:colOff>
          <xdr:row>91</xdr:row>
          <xdr:rowOff>219075</xdr:rowOff>
        </xdr:to>
        <xdr:sp macro="" textlink="">
          <xdr:nvSpPr>
            <xdr:cNvPr id="12329" name="Check Box 41" hidden="1">
              <a:extLst>
                <a:ext uri="{63B3BB69-23CF-44E3-9099-C40C66FF867C}">
                  <a14:compatExt spid="_x0000_s12329"/>
                </a:ext>
                <a:ext uri="{FF2B5EF4-FFF2-40B4-BE49-F238E27FC236}">
                  <a16:creationId xmlns:a16="http://schemas.microsoft.com/office/drawing/2014/main" id="{00000000-0008-0000-0500-000029300000}"/>
                </a:ext>
              </a:extLst>
            </xdr:cNvPr>
            <xdr:cNvSpPr/>
          </xdr:nvSpPr>
          <xdr:spPr bwMode="auto">
            <a:xfrm>
              <a:off x="0" y="0"/>
              <a:ext cx="0" cy="0"/>
            </a:xfrm>
            <a:prstGeom prst="rect">
              <a:avLst/>
            </a:prstGeom>
            <a:solidFill>
              <a:srgbClr val="FFFF99"/>
            </a:solidFill>
            <a:ln>
              <a:noFill/>
            </a:ln>
            <a:extLs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12</xdr:col>
      <xdr:colOff>266700</xdr:colOff>
      <xdr:row>0</xdr:row>
      <xdr:rowOff>50800</xdr:rowOff>
    </xdr:from>
    <xdr:ext cx="1536325" cy="274344"/>
    <xdr:pic>
      <xdr:nvPicPr>
        <xdr:cNvPr id="10" name="Grafik 9">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1"/>
        <a:stretch>
          <a:fillRect/>
        </a:stretch>
      </xdr:blipFill>
      <xdr:spPr>
        <a:xfrm>
          <a:off x="12153900" y="50800"/>
          <a:ext cx="1536325" cy="274344"/>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104775</xdr:colOff>
          <xdr:row>35</xdr:row>
          <xdr:rowOff>28575</xdr:rowOff>
        </xdr:from>
        <xdr:to>
          <xdr:col>3</xdr:col>
          <xdr:colOff>381000</xdr:colOff>
          <xdr:row>36</xdr:row>
          <xdr:rowOff>9525</xdr:rowOff>
        </xdr:to>
        <xdr:sp macro="" textlink="">
          <xdr:nvSpPr>
            <xdr:cNvPr id="15376" name="Check Box 16" hidden="1">
              <a:extLst>
                <a:ext uri="{63B3BB69-23CF-44E3-9099-C40C66FF867C}">
                  <a14:compatExt spid="_x0000_s15376"/>
                </a:ext>
                <a:ext uri="{FF2B5EF4-FFF2-40B4-BE49-F238E27FC236}">
                  <a16:creationId xmlns:a16="http://schemas.microsoft.com/office/drawing/2014/main" id="{00000000-0008-0000-0600-0000103C0000}"/>
                </a:ext>
              </a:extLst>
            </xdr:cNvPr>
            <xdr:cNvSpPr/>
          </xdr:nvSpPr>
          <xdr:spPr bwMode="auto">
            <a:xfrm>
              <a:off x="0" y="0"/>
              <a:ext cx="0" cy="0"/>
            </a:xfrm>
            <a:prstGeom prst="rect">
              <a:avLst/>
            </a:prstGeom>
            <a:solidFill>
              <a:srgbClr val="FFFF99"/>
            </a:solidFill>
            <a:ln>
              <a:noFill/>
            </a:ln>
            <a:extLs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36</xdr:row>
          <xdr:rowOff>47625</xdr:rowOff>
        </xdr:from>
        <xdr:to>
          <xdr:col>3</xdr:col>
          <xdr:colOff>371475</xdr:colOff>
          <xdr:row>37</xdr:row>
          <xdr:rowOff>38100</xdr:rowOff>
        </xdr:to>
        <xdr:sp macro="" textlink="">
          <xdr:nvSpPr>
            <xdr:cNvPr id="15377" name="Check Box 17" hidden="1">
              <a:extLst>
                <a:ext uri="{63B3BB69-23CF-44E3-9099-C40C66FF867C}">
                  <a14:compatExt spid="_x0000_s15377"/>
                </a:ext>
                <a:ext uri="{FF2B5EF4-FFF2-40B4-BE49-F238E27FC236}">
                  <a16:creationId xmlns:a16="http://schemas.microsoft.com/office/drawing/2014/main" id="{00000000-0008-0000-0600-0000113C0000}"/>
                </a:ext>
              </a:extLst>
            </xdr:cNvPr>
            <xdr:cNvSpPr/>
          </xdr:nvSpPr>
          <xdr:spPr bwMode="auto">
            <a:xfrm>
              <a:off x="0" y="0"/>
              <a:ext cx="0" cy="0"/>
            </a:xfrm>
            <a:prstGeom prst="rect">
              <a:avLst/>
            </a:prstGeom>
            <a:solidFill>
              <a:srgbClr val="FFFF99"/>
            </a:solidFill>
            <a:ln>
              <a:noFill/>
            </a:ln>
            <a:extLs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37</xdr:row>
          <xdr:rowOff>38100</xdr:rowOff>
        </xdr:from>
        <xdr:to>
          <xdr:col>3</xdr:col>
          <xdr:colOff>371475</xdr:colOff>
          <xdr:row>37</xdr:row>
          <xdr:rowOff>228600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600-0000123C0000}"/>
                </a:ext>
              </a:extLst>
            </xdr:cNvPr>
            <xdr:cNvSpPr/>
          </xdr:nvSpPr>
          <xdr:spPr bwMode="auto">
            <a:xfrm>
              <a:off x="0" y="0"/>
              <a:ext cx="0" cy="0"/>
            </a:xfrm>
            <a:prstGeom prst="rect">
              <a:avLst/>
            </a:prstGeom>
            <a:solidFill>
              <a:srgbClr val="FFFF99"/>
            </a:solidFill>
            <a:ln>
              <a:noFill/>
            </a:ln>
            <a:extLs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1743075</xdr:colOff>
          <xdr:row>68</xdr:row>
          <xdr:rowOff>9525</xdr:rowOff>
        </xdr:from>
        <xdr:to>
          <xdr:col>1</xdr:col>
          <xdr:colOff>2009775</xdr:colOff>
          <xdr:row>68</xdr:row>
          <xdr:rowOff>219075</xdr:rowOff>
        </xdr:to>
        <xdr:sp macro="" textlink="">
          <xdr:nvSpPr>
            <xdr:cNvPr id="15386" name="Check Box 26" hidden="1">
              <a:extLst>
                <a:ext uri="{63B3BB69-23CF-44E3-9099-C40C66FF867C}">
                  <a14:compatExt spid="_x0000_s15386"/>
                </a:ext>
                <a:ext uri="{FF2B5EF4-FFF2-40B4-BE49-F238E27FC236}">
                  <a16:creationId xmlns:a16="http://schemas.microsoft.com/office/drawing/2014/main" id="{00000000-0008-0000-0600-00001A3C0000}"/>
                </a:ext>
              </a:extLst>
            </xdr:cNvPr>
            <xdr:cNvSpPr/>
          </xdr:nvSpPr>
          <xdr:spPr bwMode="auto">
            <a:xfrm>
              <a:off x="0" y="0"/>
              <a:ext cx="0" cy="0"/>
            </a:xfrm>
            <a:prstGeom prst="rect">
              <a:avLst/>
            </a:prstGeom>
            <a:solidFill>
              <a:srgbClr val="FFFF99"/>
            </a:solidFill>
            <a:ln>
              <a:noFill/>
            </a:ln>
            <a:extLs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1743075</xdr:colOff>
          <xdr:row>69</xdr:row>
          <xdr:rowOff>0</xdr:rowOff>
        </xdr:from>
        <xdr:to>
          <xdr:col>1</xdr:col>
          <xdr:colOff>1990725</xdr:colOff>
          <xdr:row>69</xdr:row>
          <xdr:rowOff>190500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600-00001B3C0000}"/>
                </a:ext>
              </a:extLst>
            </xdr:cNvPr>
            <xdr:cNvSpPr/>
          </xdr:nvSpPr>
          <xdr:spPr bwMode="auto">
            <a:xfrm>
              <a:off x="0" y="0"/>
              <a:ext cx="0" cy="0"/>
            </a:xfrm>
            <a:prstGeom prst="rect">
              <a:avLst/>
            </a:prstGeom>
            <a:solidFill>
              <a:srgbClr val="FFFF99"/>
            </a:solidFill>
            <a:ln>
              <a:noFill/>
            </a:ln>
            <a:extLs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1743075</xdr:colOff>
          <xdr:row>67</xdr:row>
          <xdr:rowOff>0</xdr:rowOff>
        </xdr:from>
        <xdr:to>
          <xdr:col>1</xdr:col>
          <xdr:colOff>2019300</xdr:colOff>
          <xdr:row>68</xdr:row>
          <xdr:rowOff>9525</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600-00001C3C0000}"/>
                </a:ext>
              </a:extLst>
            </xdr:cNvPr>
            <xdr:cNvSpPr/>
          </xdr:nvSpPr>
          <xdr:spPr bwMode="auto">
            <a:xfrm>
              <a:off x="0" y="0"/>
              <a:ext cx="0" cy="0"/>
            </a:xfrm>
            <a:prstGeom prst="rect">
              <a:avLst/>
            </a:prstGeom>
            <a:solidFill>
              <a:srgbClr val="FFFF99"/>
            </a:solidFill>
            <a:ln>
              <a:noFill/>
            </a:ln>
            <a:extLs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85725</xdr:colOff>
          <xdr:row>64</xdr:row>
          <xdr:rowOff>85725</xdr:rowOff>
        </xdr:from>
        <xdr:to>
          <xdr:col>6</xdr:col>
          <xdr:colOff>485775</xdr:colOff>
          <xdr:row>66</xdr:row>
          <xdr:rowOff>133350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6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10</xdr:col>
      <xdr:colOff>63500</xdr:colOff>
      <xdr:row>0</xdr:row>
      <xdr:rowOff>88900</xdr:rowOff>
    </xdr:from>
    <xdr:ext cx="1536325" cy="274344"/>
    <xdr:pic>
      <xdr:nvPicPr>
        <xdr:cNvPr id="10" name="Grafik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1"/>
        <a:stretch>
          <a:fillRect/>
        </a:stretch>
      </xdr:blipFill>
      <xdr:spPr>
        <a:xfrm>
          <a:off x="12954000" y="88900"/>
          <a:ext cx="1536325" cy="274344"/>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BEFS-MDF01.landbb.ad.lvnbb.de\MDF-Home$\Sebast1\Desktop\NWB%20Module\Module%202024\fertig\Reisekosten_Ausland_mehrere_Orte_ab_2024_Version%20240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BEFS-MDF01.landbb.ad.lvnbb.de\MDF-Home$\Sebast1\Desktop\NWB%20Module\Module%202025\Reisekosten_Ausland_mehrere_Orte_ab_2025_Version%202024121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BEFS-MDF01.landbb.ad.lvnbb.de\MDF-Home$\PROGRAMM_Praxis\Arbeitshilfen\Excel-Tools%20Refresh%20BBK\OAAAG-49281_attachments_Erichsen_Sortimentsbereinigung_1Z.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PROGRAMM_Praxis\Arbeitshilfen\Excel-Tools%20Refresh%20BBK\OAAAG-49281_attachments_Erichsen_Sortimentsbereinigung_1Z.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BEFS-MDF01.landbb.ad.lvnbb.de\MDF-Home$\Users\Erichsen\Documents\Verlage\BBB\2016\Kalkulation%20Gastronomie\Kalkulation-Gastronomie-BBB-Erichsen.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Erichsen\Documents\Verlage\BBB\2016\Kalkulation%20Gastronomie\Kalkulation-Gastronomie-BBB-Erichse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on_Hinweise"/>
      <sheetName val="Erläuterungen"/>
      <sheetName val="Besonderheiten"/>
      <sheetName val="Berechnung"/>
      <sheetName val="Staatenübersicht"/>
    </sheetNames>
    <sheetDataSet>
      <sheetData sheetId="0"/>
      <sheetData sheetId="1"/>
      <sheetData sheetId="2"/>
      <sheetData sheetId="3"/>
      <sheetData sheetId="4">
        <row r="9">
          <cell r="A9" t="str">
            <v>Afghanistan</v>
          </cell>
        </row>
        <row r="10">
          <cell r="A10" t="str">
            <v>Ägypten</v>
          </cell>
        </row>
        <row r="11">
          <cell r="A11" t="str">
            <v>Äthiopien</v>
          </cell>
        </row>
        <row r="12">
          <cell r="A12" t="str">
            <v>Äquatorialguinea</v>
          </cell>
        </row>
        <row r="13">
          <cell r="A13" t="str">
            <v>Albanien</v>
          </cell>
        </row>
        <row r="14">
          <cell r="A14" t="str">
            <v>Algerien</v>
          </cell>
        </row>
        <row r="15">
          <cell r="A15" t="str">
            <v>Andorra</v>
          </cell>
        </row>
        <row r="16">
          <cell r="A16" t="str">
            <v>Angola</v>
          </cell>
        </row>
        <row r="17">
          <cell r="A17" t="str">
            <v>Argentinien</v>
          </cell>
        </row>
        <row r="18">
          <cell r="A18" t="str">
            <v>Armenien</v>
          </cell>
        </row>
        <row r="19">
          <cell r="A19" t="str">
            <v>Aserbaidschan</v>
          </cell>
        </row>
        <row r="20">
          <cell r="A20" t="str">
            <v>Australien</v>
          </cell>
        </row>
        <row r="21">
          <cell r="A21" t="str">
            <v>–        Canberra</v>
          </cell>
        </row>
        <row r="22">
          <cell r="A22" t="str">
            <v>–        Sydney</v>
          </cell>
        </row>
        <row r="23">
          <cell r="A23" t="str">
            <v>–        Australien im Übrigen</v>
          </cell>
        </row>
        <row r="24">
          <cell r="A24" t="str">
            <v>Bahrain</v>
          </cell>
        </row>
        <row r="25">
          <cell r="A25" t="str">
            <v>Bangladesch</v>
          </cell>
        </row>
        <row r="26">
          <cell r="A26" t="str">
            <v>Barbados</v>
          </cell>
        </row>
        <row r="27">
          <cell r="A27" t="str">
            <v>Belgien</v>
          </cell>
        </row>
        <row r="28">
          <cell r="A28" t="str">
            <v>Benin</v>
          </cell>
        </row>
        <row r="29">
          <cell r="A29" t="str">
            <v>Bolivien</v>
          </cell>
        </row>
        <row r="30">
          <cell r="A30" t="str">
            <v>Bosnien und Herzegowina</v>
          </cell>
        </row>
        <row r="31">
          <cell r="A31" t="str">
            <v>Botsuana</v>
          </cell>
        </row>
        <row r="32">
          <cell r="A32" t="str">
            <v>Brasilien</v>
          </cell>
        </row>
        <row r="33">
          <cell r="A33" t="str">
            <v>–        Brasilia</v>
          </cell>
        </row>
        <row r="34">
          <cell r="A34" t="str">
            <v>–        Rio de Janeiro</v>
          </cell>
        </row>
        <row r="35">
          <cell r="A35" t="str">
            <v>–        Sao Paulo</v>
          </cell>
        </row>
        <row r="36">
          <cell r="A36" t="str">
            <v>–        Brasilien im Übrigen</v>
          </cell>
        </row>
        <row r="37">
          <cell r="A37" t="str">
            <v>Brunei</v>
          </cell>
        </row>
        <row r="38">
          <cell r="A38" t="str">
            <v>Bulgarien</v>
          </cell>
        </row>
        <row r="39">
          <cell r="A39" t="str">
            <v>Burkina Faso</v>
          </cell>
        </row>
        <row r="40">
          <cell r="A40" t="str">
            <v>Burundi</v>
          </cell>
        </row>
        <row r="41">
          <cell r="A41" t="str">
            <v>Chile</v>
          </cell>
        </row>
        <row r="42">
          <cell r="A42" t="str">
            <v>China</v>
          </cell>
        </row>
        <row r="43">
          <cell r="A43" t="str">
            <v>–        Chengdu</v>
          </cell>
        </row>
        <row r="44">
          <cell r="A44" t="str">
            <v>–        Hongkong</v>
          </cell>
        </row>
        <row r="45">
          <cell r="A45" t="str">
            <v>–        Kanton</v>
          </cell>
        </row>
        <row r="46">
          <cell r="A46" t="str">
            <v>–        Peking</v>
          </cell>
        </row>
        <row r="47">
          <cell r="A47" t="str">
            <v>–        Shanghai</v>
          </cell>
        </row>
        <row r="48">
          <cell r="A48" t="str">
            <v>–        China im Übrigen</v>
          </cell>
        </row>
        <row r="49">
          <cell r="A49" t="str">
            <v>Costa Rica</v>
          </cell>
        </row>
        <row r="50">
          <cell r="A50" t="str">
            <v>Côte d’Ivoire</v>
          </cell>
        </row>
        <row r="51">
          <cell r="A51" t="str">
            <v>Deutschland</v>
          </cell>
        </row>
        <row r="52">
          <cell r="A52" t="str">
            <v>Dänemark</v>
          </cell>
        </row>
        <row r="53">
          <cell r="A53" t="str">
            <v>Dominikanische Republik</v>
          </cell>
        </row>
        <row r="54">
          <cell r="A54" t="str">
            <v>Dschibuti</v>
          </cell>
        </row>
        <row r="55">
          <cell r="A55" t="str">
            <v>Ecuador</v>
          </cell>
        </row>
        <row r="56">
          <cell r="A56" t="str">
            <v>El Salvador</v>
          </cell>
        </row>
        <row r="57">
          <cell r="A57" t="str">
            <v>Eritrea</v>
          </cell>
        </row>
        <row r="58">
          <cell r="A58" t="str">
            <v>Estland</v>
          </cell>
        </row>
        <row r="59">
          <cell r="A59" t="str">
            <v>Fidschi</v>
          </cell>
        </row>
        <row r="60">
          <cell r="A60" t="str">
            <v>Finnland</v>
          </cell>
        </row>
        <row r="61">
          <cell r="A61" t="str">
            <v>Frankreich</v>
          </cell>
        </row>
        <row r="62">
          <cell r="A62" t="str">
            <v>–        Paris sowie die Departments 77,78, 91 bis 95</v>
          </cell>
        </row>
        <row r="63">
          <cell r="A63" t="str">
            <v>–        Frankreich im Übrigen</v>
          </cell>
        </row>
        <row r="64">
          <cell r="A64" t="str">
            <v>Gabun</v>
          </cell>
        </row>
        <row r="65">
          <cell r="A65" t="str">
            <v>Gambia</v>
          </cell>
        </row>
        <row r="66">
          <cell r="A66" t="str">
            <v>Georgien</v>
          </cell>
        </row>
        <row r="67">
          <cell r="A67" t="str">
            <v>Ghana</v>
          </cell>
        </row>
        <row r="68">
          <cell r="A68" t="str">
            <v>Griechenland</v>
          </cell>
        </row>
        <row r="69">
          <cell r="A69" t="str">
            <v>–        Athen</v>
          </cell>
        </row>
        <row r="70">
          <cell r="A70" t="str">
            <v>–        Griechenland im Übrigen</v>
          </cell>
        </row>
        <row r="71">
          <cell r="A71" t="str">
            <v>Guatemala</v>
          </cell>
        </row>
        <row r="72">
          <cell r="A72" t="str">
            <v>Guinea</v>
          </cell>
        </row>
        <row r="73">
          <cell r="A73" t="str">
            <v>Guinea-Bissau</v>
          </cell>
        </row>
        <row r="74">
          <cell r="A74" t="str">
            <v>Haiti</v>
          </cell>
        </row>
        <row r="75">
          <cell r="A75" t="str">
            <v>Honduras</v>
          </cell>
        </row>
        <row r="76">
          <cell r="A76" t="str">
            <v>Indien</v>
          </cell>
        </row>
        <row r="77">
          <cell r="A77" t="str">
            <v>–        Chennai</v>
          </cell>
        </row>
        <row r="78">
          <cell r="A78" t="str">
            <v>–        Kalkutta</v>
          </cell>
        </row>
        <row r="79">
          <cell r="A79" t="str">
            <v>–        Mumbai</v>
          </cell>
        </row>
        <row r="80">
          <cell r="A80" t="str">
            <v>–        Neu Delhi</v>
          </cell>
        </row>
        <row r="81">
          <cell r="A81" t="str">
            <v>–        Indien im Übrigen</v>
          </cell>
        </row>
        <row r="82">
          <cell r="A82" t="str">
            <v>Indonesien</v>
          </cell>
        </row>
        <row r="83">
          <cell r="A83" t="str">
            <v>Iran</v>
          </cell>
        </row>
        <row r="84">
          <cell r="A84" t="str">
            <v>Irland</v>
          </cell>
        </row>
        <row r="85">
          <cell r="A85" t="str">
            <v>Island</v>
          </cell>
        </row>
        <row r="86">
          <cell r="A86" t="str">
            <v>Israel</v>
          </cell>
        </row>
        <row r="87">
          <cell r="A87" t="str">
            <v>Italien</v>
          </cell>
        </row>
        <row r="88">
          <cell r="A88" t="str">
            <v>–        Mailand</v>
          </cell>
        </row>
        <row r="89">
          <cell r="A89" t="str">
            <v>–        Rom</v>
          </cell>
        </row>
        <row r="90">
          <cell r="A90" t="str">
            <v>–        Italien im Übrigen</v>
          </cell>
        </row>
        <row r="91">
          <cell r="A91" t="str">
            <v>Jamaika</v>
          </cell>
        </row>
        <row r="92">
          <cell r="A92" t="str">
            <v>Japan</v>
          </cell>
        </row>
        <row r="93">
          <cell r="A93" t="str">
            <v>–        Tokio</v>
          </cell>
        </row>
        <row r="94">
          <cell r="A94" t="str">
            <v>–        Japan im Übrigen</v>
          </cell>
        </row>
        <row r="95">
          <cell r="A95" t="str">
            <v>Jemen</v>
          </cell>
        </row>
        <row r="96">
          <cell r="A96" t="str">
            <v>Jordanien</v>
          </cell>
        </row>
        <row r="97">
          <cell r="A97" t="str">
            <v>Kambodscha</v>
          </cell>
        </row>
        <row r="98">
          <cell r="A98" t="str">
            <v>Kamerun</v>
          </cell>
        </row>
        <row r="99">
          <cell r="A99" t="str">
            <v>Kanada</v>
          </cell>
        </row>
        <row r="100">
          <cell r="A100" t="str">
            <v>–        Ottawa</v>
          </cell>
        </row>
        <row r="101">
          <cell r="A101" t="str">
            <v>–        Toronto</v>
          </cell>
        </row>
        <row r="102">
          <cell r="A102" t="str">
            <v>–        Vancouver</v>
          </cell>
        </row>
        <row r="103">
          <cell r="A103" t="str">
            <v>–        Kanada im Übrigen</v>
          </cell>
        </row>
        <row r="104">
          <cell r="A104" t="str">
            <v>Kap Verde</v>
          </cell>
        </row>
        <row r="105">
          <cell r="A105" t="str">
            <v>Kasachstan</v>
          </cell>
        </row>
        <row r="106">
          <cell r="A106" t="str">
            <v>Katar</v>
          </cell>
        </row>
        <row r="107">
          <cell r="A107" t="str">
            <v>Kenia</v>
          </cell>
        </row>
        <row r="108">
          <cell r="A108" t="str">
            <v>Kirgisistan</v>
          </cell>
        </row>
        <row r="109">
          <cell r="A109" t="str">
            <v>Kolumbien</v>
          </cell>
        </row>
        <row r="110">
          <cell r="A110" t="str">
            <v>Kongo, Republik</v>
          </cell>
        </row>
        <row r="111">
          <cell r="A111" t="str">
            <v>Kongo, Demokratische Republik</v>
          </cell>
        </row>
        <row r="112">
          <cell r="A112" t="str">
            <v>Korea, Demokratische Volksrepublik</v>
          </cell>
        </row>
        <row r="113">
          <cell r="A113" t="str">
            <v>Korea, Republik</v>
          </cell>
        </row>
        <row r="114">
          <cell r="A114" t="str">
            <v>Kosovo</v>
          </cell>
        </row>
        <row r="115">
          <cell r="A115" t="str">
            <v>Kroatien</v>
          </cell>
        </row>
        <row r="116">
          <cell r="A116" t="str">
            <v>Kuba</v>
          </cell>
        </row>
        <row r="117">
          <cell r="A117" t="str">
            <v>Kuwait</v>
          </cell>
        </row>
        <row r="118">
          <cell r="A118" t="str">
            <v>Laos</v>
          </cell>
        </row>
        <row r="119">
          <cell r="A119" t="str">
            <v>Lesotho</v>
          </cell>
        </row>
        <row r="120">
          <cell r="A120" t="str">
            <v>Lettland</v>
          </cell>
        </row>
        <row r="121">
          <cell r="A121" t="str">
            <v>Libanon</v>
          </cell>
        </row>
        <row r="122">
          <cell r="A122" t="str">
            <v>Libyen</v>
          </cell>
        </row>
        <row r="123">
          <cell r="A123" t="str">
            <v>Liechtenstein</v>
          </cell>
        </row>
        <row r="124">
          <cell r="A124" t="str">
            <v>Litauen</v>
          </cell>
        </row>
        <row r="125">
          <cell r="A125" t="str">
            <v>Luxemburg</v>
          </cell>
        </row>
        <row r="126">
          <cell r="A126" t="str">
            <v>Madagaskar</v>
          </cell>
        </row>
        <row r="127">
          <cell r="A127" t="str">
            <v>Malawi</v>
          </cell>
        </row>
        <row r="128">
          <cell r="A128" t="str">
            <v>Malaysia</v>
          </cell>
        </row>
        <row r="129">
          <cell r="A129" t="str">
            <v>Malediven</v>
          </cell>
        </row>
        <row r="130">
          <cell r="A130" t="str">
            <v>Mali</v>
          </cell>
        </row>
        <row r="131">
          <cell r="A131" t="str">
            <v>Malta</v>
          </cell>
        </row>
        <row r="132">
          <cell r="A132" t="str">
            <v>Marokko</v>
          </cell>
        </row>
        <row r="133">
          <cell r="A133" t="str">
            <v xml:space="preserve">Marshall Inseln </v>
          </cell>
        </row>
        <row r="134">
          <cell r="A134" t="str">
            <v>Mauretanien</v>
          </cell>
        </row>
        <row r="135">
          <cell r="A135" t="str">
            <v>Mauritius</v>
          </cell>
        </row>
        <row r="136">
          <cell r="A136" t="str">
            <v>Mexiko</v>
          </cell>
        </row>
        <row r="137">
          <cell r="A137" t="str">
            <v>Moldau, Republik</v>
          </cell>
        </row>
        <row r="138">
          <cell r="A138" t="str">
            <v>Monaco</v>
          </cell>
        </row>
        <row r="139">
          <cell r="A139" t="str">
            <v>Mongolei</v>
          </cell>
        </row>
        <row r="140">
          <cell r="A140" t="str">
            <v>Montenegro</v>
          </cell>
        </row>
        <row r="141">
          <cell r="A141" t="str">
            <v>Mosambik</v>
          </cell>
        </row>
        <row r="142">
          <cell r="A142" t="str">
            <v>Myanmar</v>
          </cell>
        </row>
        <row r="143">
          <cell r="A143" t="str">
            <v>Namibia</v>
          </cell>
        </row>
        <row r="144">
          <cell r="A144" t="str">
            <v>Nepal</v>
          </cell>
        </row>
        <row r="145">
          <cell r="A145" t="str">
            <v>Neuseeland</v>
          </cell>
        </row>
        <row r="146">
          <cell r="A146" t="str">
            <v>Nicaragua</v>
          </cell>
        </row>
        <row r="147">
          <cell r="A147" t="str">
            <v>Niederlande</v>
          </cell>
        </row>
        <row r="148">
          <cell r="A148" t="str">
            <v>Niger</v>
          </cell>
        </row>
        <row r="149">
          <cell r="A149" t="str">
            <v>Nigeria</v>
          </cell>
        </row>
        <row r="150">
          <cell r="A150" t="str">
            <v>Nordmazedonien</v>
          </cell>
        </row>
        <row r="151">
          <cell r="A151" t="str">
            <v>Norwegen</v>
          </cell>
        </row>
        <row r="152">
          <cell r="A152" t="str">
            <v>Österreich</v>
          </cell>
        </row>
        <row r="153">
          <cell r="A153" t="str">
            <v>Oman</v>
          </cell>
        </row>
        <row r="154">
          <cell r="A154" t="str">
            <v>Pakistan</v>
          </cell>
        </row>
        <row r="155">
          <cell r="A155" t="str">
            <v>–        Islamabad</v>
          </cell>
        </row>
        <row r="156">
          <cell r="A156" t="str">
            <v>–        Pakistan im Übrigen</v>
          </cell>
        </row>
        <row r="157">
          <cell r="A157" t="str">
            <v>Palau</v>
          </cell>
        </row>
        <row r="158">
          <cell r="A158" t="str">
            <v>Panama</v>
          </cell>
        </row>
        <row r="159">
          <cell r="A159" t="str">
            <v>Papua-Neuguinea</v>
          </cell>
        </row>
        <row r="160">
          <cell r="A160" t="str">
            <v>Paraguay</v>
          </cell>
        </row>
        <row r="161">
          <cell r="A161" t="str">
            <v>Peru</v>
          </cell>
        </row>
        <row r="162">
          <cell r="A162" t="str">
            <v>Philippinen</v>
          </cell>
        </row>
        <row r="163">
          <cell r="A163" t="str">
            <v>Polen</v>
          </cell>
        </row>
        <row r="164">
          <cell r="A164" t="str">
            <v>–        Breslau</v>
          </cell>
        </row>
        <row r="165">
          <cell r="A165" t="str">
            <v>–        Danzig</v>
          </cell>
        </row>
        <row r="166">
          <cell r="A166" t="str">
            <v>–        Krakau</v>
          </cell>
        </row>
        <row r="167">
          <cell r="A167" t="str">
            <v>–        Warschau</v>
          </cell>
        </row>
        <row r="168">
          <cell r="A168" t="str">
            <v>–        Polen im Übrigen</v>
          </cell>
        </row>
        <row r="169">
          <cell r="A169" t="str">
            <v>Portugal</v>
          </cell>
        </row>
        <row r="170">
          <cell r="A170" t="str">
            <v>Ruanda</v>
          </cell>
        </row>
        <row r="171">
          <cell r="A171" t="str">
            <v>Rumänien</v>
          </cell>
        </row>
        <row r="172">
          <cell r="A172" t="str">
            <v>–        Bukarest</v>
          </cell>
        </row>
        <row r="173">
          <cell r="A173" t="str">
            <v>–        Rumänien im Übrigen</v>
          </cell>
        </row>
        <row r="174">
          <cell r="A174" t="str">
            <v>Russische Föderation</v>
          </cell>
        </row>
        <row r="175">
          <cell r="A175" t="str">
            <v>–        Jekatarinburg</v>
          </cell>
        </row>
        <row r="176">
          <cell r="A176" t="str">
            <v xml:space="preserve">–        Moskau </v>
          </cell>
        </row>
        <row r="177">
          <cell r="A177" t="str">
            <v>–        St. Petersburg</v>
          </cell>
        </row>
        <row r="178">
          <cell r="A178" t="str">
            <v>–        RUS im Übrigen</v>
          </cell>
        </row>
        <row r="179">
          <cell r="A179" t="str">
            <v>Sambia</v>
          </cell>
        </row>
        <row r="180">
          <cell r="A180" t="str">
            <v>Samoa</v>
          </cell>
        </row>
        <row r="181">
          <cell r="A181" t="str">
            <v>San Marino</v>
          </cell>
        </row>
        <row r="182">
          <cell r="A182" t="str">
            <v>São Tomé – Príncipe</v>
          </cell>
        </row>
        <row r="183">
          <cell r="A183" t="str">
            <v>Saudi-Arabien</v>
          </cell>
        </row>
        <row r="184">
          <cell r="A184" t="str">
            <v>–        Djidda</v>
          </cell>
        </row>
        <row r="185">
          <cell r="A185" t="str">
            <v>–        Riad</v>
          </cell>
        </row>
        <row r="186">
          <cell r="A186" t="str">
            <v>–        Saudi-Arabien im Übrigen</v>
          </cell>
        </row>
        <row r="187">
          <cell r="A187" t="str">
            <v>Schweden</v>
          </cell>
        </row>
        <row r="188">
          <cell r="A188" t="str">
            <v>Schweiz</v>
          </cell>
        </row>
        <row r="189">
          <cell r="A189" t="str">
            <v>–        Genf</v>
          </cell>
        </row>
        <row r="190">
          <cell r="A190" t="str">
            <v>–        Schweiz im Übrigen</v>
          </cell>
        </row>
        <row r="191">
          <cell r="A191" t="str">
            <v>Senegal</v>
          </cell>
        </row>
        <row r="192">
          <cell r="A192" t="str">
            <v>Serbien</v>
          </cell>
        </row>
        <row r="193">
          <cell r="A193" t="str">
            <v>Sierra Leone</v>
          </cell>
        </row>
        <row r="194">
          <cell r="A194" t="str">
            <v>Simbabwe</v>
          </cell>
        </row>
        <row r="195">
          <cell r="A195" t="str">
            <v>Singapur</v>
          </cell>
        </row>
        <row r="196">
          <cell r="A196" t="str">
            <v>Slowakische Republik</v>
          </cell>
        </row>
        <row r="197">
          <cell r="A197" t="str">
            <v>Slowenien</v>
          </cell>
        </row>
        <row r="198">
          <cell r="A198" t="str">
            <v>Spanien</v>
          </cell>
        </row>
        <row r="199">
          <cell r="A199" t="str">
            <v>–        Barcelona</v>
          </cell>
        </row>
        <row r="200">
          <cell r="A200" t="str">
            <v>–        Kanarische Inseln</v>
          </cell>
        </row>
        <row r="201">
          <cell r="A201" t="str">
            <v>–        Madrid</v>
          </cell>
        </row>
        <row r="202">
          <cell r="A202" t="str">
            <v>–        Palma de Mallorca</v>
          </cell>
        </row>
        <row r="203">
          <cell r="A203" t="str">
            <v>–        Spanien im Übrigen</v>
          </cell>
        </row>
        <row r="204">
          <cell r="A204" t="str">
            <v>Sri Lanka</v>
          </cell>
        </row>
        <row r="205">
          <cell r="A205" t="str">
            <v>Sudan</v>
          </cell>
        </row>
        <row r="206">
          <cell r="A206" t="str">
            <v>Südafrika</v>
          </cell>
        </row>
        <row r="207">
          <cell r="A207" t="str">
            <v>–        Kapstadt</v>
          </cell>
        </row>
        <row r="208">
          <cell r="A208" t="str">
            <v>–        Johannesburg</v>
          </cell>
        </row>
        <row r="209">
          <cell r="A209" t="str">
            <v>–        Südafrika im Übrigen</v>
          </cell>
        </row>
        <row r="210">
          <cell r="A210" t="str">
            <v>Südsudan</v>
          </cell>
        </row>
        <row r="211">
          <cell r="A211" t="str">
            <v>Syrien</v>
          </cell>
        </row>
        <row r="212">
          <cell r="A212" t="str">
            <v>Tadschikistan</v>
          </cell>
        </row>
        <row r="213">
          <cell r="A213" t="str">
            <v>Taiwan</v>
          </cell>
        </row>
        <row r="214">
          <cell r="A214" t="str">
            <v>Tansania</v>
          </cell>
        </row>
        <row r="215">
          <cell r="A215" t="str">
            <v>Thailand</v>
          </cell>
        </row>
        <row r="216">
          <cell r="A216" t="str">
            <v>Togo</v>
          </cell>
        </row>
        <row r="217">
          <cell r="A217" t="str">
            <v>Tonga</v>
          </cell>
        </row>
        <row r="218">
          <cell r="A218" t="str">
            <v>Trinidad und Tobago</v>
          </cell>
        </row>
        <row r="219">
          <cell r="A219" t="str">
            <v>Tschad</v>
          </cell>
        </row>
        <row r="220">
          <cell r="A220" t="str">
            <v>Tschechische Republik</v>
          </cell>
        </row>
        <row r="221">
          <cell r="A221" t="str">
            <v>Türkei</v>
          </cell>
        </row>
        <row r="222">
          <cell r="A222" t="str">
            <v>–        Istanbul</v>
          </cell>
        </row>
        <row r="223">
          <cell r="A223" t="str">
            <v>–        Izmir</v>
          </cell>
        </row>
        <row r="224">
          <cell r="A224" t="str">
            <v>–        Türkei im Übrigen</v>
          </cell>
        </row>
        <row r="225">
          <cell r="A225" t="str">
            <v>Tunesien</v>
          </cell>
        </row>
        <row r="226">
          <cell r="A226" t="str">
            <v>Turkmenistan</v>
          </cell>
        </row>
        <row r="227">
          <cell r="A227" t="str">
            <v>Uganda</v>
          </cell>
        </row>
        <row r="228">
          <cell r="A228" t="str">
            <v>Ukraine</v>
          </cell>
        </row>
        <row r="229">
          <cell r="A229" t="str">
            <v>Ungarn</v>
          </cell>
        </row>
        <row r="230">
          <cell r="A230" t="str">
            <v>Uruguay</v>
          </cell>
        </row>
        <row r="231">
          <cell r="A231" t="str">
            <v>Usbekistan</v>
          </cell>
        </row>
        <row r="232">
          <cell r="A232" t="str">
            <v>Vatikanstaat</v>
          </cell>
        </row>
        <row r="233">
          <cell r="A233" t="str">
            <v>Venezuela</v>
          </cell>
        </row>
        <row r="234">
          <cell r="A234" t="str">
            <v>Vereinigte Arabische Emirate</v>
          </cell>
        </row>
        <row r="235">
          <cell r="A235" t="str">
            <v>Vereinigte Staaten von Amerika (USA)</v>
          </cell>
        </row>
        <row r="236">
          <cell r="A236" t="str">
            <v>–         Atlanta</v>
          </cell>
        </row>
        <row r="237">
          <cell r="A237" t="str">
            <v>–        Boston</v>
          </cell>
        </row>
        <row r="238">
          <cell r="A238" t="str">
            <v>–         Chicago</v>
          </cell>
        </row>
        <row r="239">
          <cell r="A239" t="str">
            <v>–        Houston</v>
          </cell>
        </row>
        <row r="240">
          <cell r="A240" t="str">
            <v>–         Los Angeles</v>
          </cell>
        </row>
        <row r="241">
          <cell r="A241" t="str">
            <v>–         Miami</v>
          </cell>
        </row>
        <row r="242">
          <cell r="A242" t="str">
            <v>–         New York City</v>
          </cell>
        </row>
        <row r="243">
          <cell r="A243" t="str">
            <v>–        San Francisco</v>
          </cell>
        </row>
        <row r="244">
          <cell r="A244" t="str">
            <v xml:space="preserve">–         Washington, D. C. </v>
          </cell>
        </row>
        <row r="245">
          <cell r="A245" t="str">
            <v>–        USA im Übrigen</v>
          </cell>
        </row>
        <row r="246">
          <cell r="A246" t="str">
            <v>Vereinigtes Königreich von Großbritannien und Nordirland</v>
          </cell>
        </row>
        <row r="247">
          <cell r="A247" t="str">
            <v>–        London</v>
          </cell>
        </row>
        <row r="248">
          <cell r="A248" t="str">
            <v>–        UK im Übrigen</v>
          </cell>
        </row>
        <row r="249">
          <cell r="A249" t="str">
            <v>Vietnam</v>
          </cell>
        </row>
        <row r="250">
          <cell r="A250" t="str">
            <v>Weißrussland</v>
          </cell>
        </row>
        <row r="251">
          <cell r="A251" t="str">
            <v>Zentralafrikanische Republik</v>
          </cell>
        </row>
        <row r="252">
          <cell r="A252" t="str">
            <v>Zypern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on_Hinweise"/>
      <sheetName val="Erläuterungen"/>
      <sheetName val="Besonderheiten"/>
      <sheetName val="Berechnung"/>
      <sheetName val="Staatenübersicht"/>
    </sheetNames>
    <sheetDataSet>
      <sheetData sheetId="0" refreshError="1"/>
      <sheetData sheetId="1" refreshError="1"/>
      <sheetData sheetId="2" refreshError="1"/>
      <sheetData sheetId="3" refreshError="1"/>
      <sheetData sheetId="4">
        <row r="9">
          <cell r="A9" t="str">
            <v>Afghanistan</v>
          </cell>
        </row>
        <row r="10">
          <cell r="A10" t="str">
            <v>Ägypten</v>
          </cell>
        </row>
        <row r="11">
          <cell r="A11" t="str">
            <v>Äthiopien</v>
          </cell>
        </row>
        <row r="12">
          <cell r="A12" t="str">
            <v>Äquatorialguinea</v>
          </cell>
        </row>
        <row r="13">
          <cell r="A13" t="str">
            <v>Albanien</v>
          </cell>
        </row>
        <row r="14">
          <cell r="A14" t="str">
            <v>Algerien</v>
          </cell>
        </row>
        <row r="15">
          <cell r="A15" t="str">
            <v>Andorra</v>
          </cell>
        </row>
        <row r="16">
          <cell r="A16" t="str">
            <v>Angola</v>
          </cell>
        </row>
        <row r="17">
          <cell r="A17" t="str">
            <v>Argentinien</v>
          </cell>
        </row>
        <row r="18">
          <cell r="A18" t="str">
            <v>Armenien</v>
          </cell>
        </row>
        <row r="19">
          <cell r="A19" t="str">
            <v>Aserbaidschan</v>
          </cell>
        </row>
        <row r="20">
          <cell r="A20" t="str">
            <v>Australien</v>
          </cell>
        </row>
        <row r="21">
          <cell r="A21" t="str">
            <v>–        Canberra</v>
          </cell>
        </row>
        <row r="22">
          <cell r="A22" t="str">
            <v>–        Sydney</v>
          </cell>
        </row>
        <row r="23">
          <cell r="A23" t="str">
            <v>–        Australien im Übrigen</v>
          </cell>
        </row>
        <row r="24">
          <cell r="A24" t="str">
            <v>Bahrain</v>
          </cell>
        </row>
        <row r="25">
          <cell r="A25" t="str">
            <v>Bangladesch</v>
          </cell>
        </row>
        <row r="26">
          <cell r="A26" t="str">
            <v>Barbados</v>
          </cell>
        </row>
        <row r="27">
          <cell r="A27" t="str">
            <v>Belgien</v>
          </cell>
        </row>
        <row r="28">
          <cell r="A28" t="str">
            <v>Benin</v>
          </cell>
        </row>
        <row r="29">
          <cell r="A29" t="str">
            <v>Bhutan</v>
          </cell>
        </row>
        <row r="30">
          <cell r="A30" t="str">
            <v>Bolivien</v>
          </cell>
        </row>
        <row r="31">
          <cell r="A31" t="str">
            <v>Bosnien und Herzegowina</v>
          </cell>
        </row>
        <row r="32">
          <cell r="A32" t="str">
            <v>Botsuana</v>
          </cell>
        </row>
        <row r="33">
          <cell r="A33" t="str">
            <v>Brasilien</v>
          </cell>
        </row>
        <row r="34">
          <cell r="A34" t="str">
            <v>–        Brasilia</v>
          </cell>
        </row>
        <row r="35">
          <cell r="A35" t="str">
            <v>–        Rio de Janeiro</v>
          </cell>
        </row>
        <row r="36">
          <cell r="A36" t="str">
            <v>–        Sao Paulo</v>
          </cell>
        </row>
        <row r="37">
          <cell r="A37" t="str">
            <v>–        Brasilien im Übrigen</v>
          </cell>
        </row>
        <row r="38">
          <cell r="A38" t="str">
            <v>Brunei</v>
          </cell>
        </row>
        <row r="39">
          <cell r="A39" t="str">
            <v>Bulgarien</v>
          </cell>
        </row>
        <row r="40">
          <cell r="A40" t="str">
            <v>Burkina Faso</v>
          </cell>
        </row>
        <row r="41">
          <cell r="A41" t="str">
            <v>Burundi</v>
          </cell>
        </row>
        <row r="42">
          <cell r="A42" t="str">
            <v>Chile</v>
          </cell>
        </row>
        <row r="43">
          <cell r="A43" t="str">
            <v>China</v>
          </cell>
        </row>
        <row r="44">
          <cell r="A44" t="str">
            <v>–        Chengdu</v>
          </cell>
        </row>
        <row r="45">
          <cell r="A45" t="str">
            <v>–        Hongkong</v>
          </cell>
        </row>
        <row r="46">
          <cell r="A46" t="str">
            <v>–        Kanton</v>
          </cell>
        </row>
        <row r="47">
          <cell r="A47" t="str">
            <v>–        Peking</v>
          </cell>
        </row>
        <row r="48">
          <cell r="A48" t="str">
            <v>–        Shanghai</v>
          </cell>
        </row>
        <row r="49">
          <cell r="A49" t="str">
            <v>–        China im Übrigen</v>
          </cell>
        </row>
        <row r="50">
          <cell r="A50" t="str">
            <v>Costa Rica</v>
          </cell>
        </row>
        <row r="51">
          <cell r="A51" t="str">
            <v>Côte d’Ivoire</v>
          </cell>
        </row>
        <row r="52">
          <cell r="A52" t="str">
            <v>Deutschland</v>
          </cell>
        </row>
        <row r="53">
          <cell r="A53" t="str">
            <v>Dänemark</v>
          </cell>
        </row>
        <row r="54">
          <cell r="A54" t="str">
            <v>Dominikanische Republik</v>
          </cell>
        </row>
        <row r="55">
          <cell r="A55" t="str">
            <v>Dschibuti</v>
          </cell>
        </row>
        <row r="56">
          <cell r="A56" t="str">
            <v>Ecuador</v>
          </cell>
        </row>
        <row r="57">
          <cell r="A57" t="str">
            <v>El Salvador</v>
          </cell>
        </row>
        <row r="58">
          <cell r="A58" t="str">
            <v>Eritrea</v>
          </cell>
        </row>
        <row r="59">
          <cell r="A59" t="str">
            <v>Estland</v>
          </cell>
        </row>
        <row r="60">
          <cell r="A60" t="str">
            <v>Fidschi</v>
          </cell>
        </row>
        <row r="61">
          <cell r="A61" t="str">
            <v>Finnland</v>
          </cell>
        </row>
        <row r="62">
          <cell r="A62" t="str">
            <v>Frankreich</v>
          </cell>
        </row>
        <row r="63">
          <cell r="A63" t="str">
            <v>–        Paris sowie die Departments 77,78, 91 bis 95</v>
          </cell>
        </row>
        <row r="64">
          <cell r="A64" t="str">
            <v>–        Frankreich im Übrigen</v>
          </cell>
        </row>
        <row r="65">
          <cell r="A65" t="str">
            <v>Gabun</v>
          </cell>
        </row>
        <row r="66">
          <cell r="A66" t="str">
            <v>Gambia</v>
          </cell>
        </row>
        <row r="67">
          <cell r="A67" t="str">
            <v>Georgien</v>
          </cell>
        </row>
        <row r="68">
          <cell r="A68" t="str">
            <v>Ghana</v>
          </cell>
        </row>
        <row r="69">
          <cell r="A69" t="str">
            <v>Griechenland</v>
          </cell>
        </row>
        <row r="70">
          <cell r="A70" t="str">
            <v>–        Athen</v>
          </cell>
        </row>
        <row r="71">
          <cell r="A71" t="str">
            <v>–        Griechenland im Übrigen</v>
          </cell>
        </row>
        <row r="72">
          <cell r="A72" t="str">
            <v>Guatemala</v>
          </cell>
        </row>
        <row r="73">
          <cell r="A73" t="str">
            <v>Guinea</v>
          </cell>
        </row>
        <row r="74">
          <cell r="A74" t="str">
            <v>Guinea-Bissau</v>
          </cell>
        </row>
        <row r="75">
          <cell r="A75" t="str">
            <v>Haiti</v>
          </cell>
        </row>
        <row r="76">
          <cell r="A76" t="str">
            <v>Honduras</v>
          </cell>
        </row>
        <row r="77">
          <cell r="A77" t="str">
            <v>Indien</v>
          </cell>
        </row>
        <row r="78">
          <cell r="A78" t="str">
            <v>–        Bangladore</v>
          </cell>
        </row>
        <row r="79">
          <cell r="A79" t="str">
            <v>–        Chennai</v>
          </cell>
        </row>
        <row r="80">
          <cell r="A80" t="str">
            <v>–        Kalkutta</v>
          </cell>
        </row>
        <row r="81">
          <cell r="A81" t="str">
            <v>–        Mumbai</v>
          </cell>
        </row>
        <row r="82">
          <cell r="A82" t="str">
            <v>–        Neu Delhi</v>
          </cell>
        </row>
        <row r="83">
          <cell r="A83" t="str">
            <v>–        Indien im Übrigen</v>
          </cell>
        </row>
        <row r="84">
          <cell r="A84" t="str">
            <v>Indonesien</v>
          </cell>
        </row>
        <row r="85">
          <cell r="A85" t="str">
            <v>Iran</v>
          </cell>
        </row>
        <row r="86">
          <cell r="A86" t="str">
            <v>Irland</v>
          </cell>
        </row>
        <row r="87">
          <cell r="A87" t="str">
            <v>Island</v>
          </cell>
        </row>
        <row r="88">
          <cell r="A88" t="str">
            <v>Israel</v>
          </cell>
        </row>
        <row r="89">
          <cell r="A89" t="str">
            <v>Italien</v>
          </cell>
        </row>
        <row r="90">
          <cell r="A90" t="str">
            <v>–        Mailand</v>
          </cell>
        </row>
        <row r="91">
          <cell r="A91" t="str">
            <v>–        Rom</v>
          </cell>
        </row>
        <row r="92">
          <cell r="A92" t="str">
            <v>–        Italien im Übrigen</v>
          </cell>
        </row>
        <row r="93">
          <cell r="A93" t="str">
            <v>Jamaika</v>
          </cell>
        </row>
        <row r="94">
          <cell r="A94" t="str">
            <v>Japan</v>
          </cell>
        </row>
        <row r="95">
          <cell r="A95" t="str">
            <v>–        Tokio</v>
          </cell>
        </row>
        <row r="96">
          <cell r="A96" t="str">
            <v>–        Osaka</v>
          </cell>
        </row>
        <row r="97">
          <cell r="A97" t="str">
            <v>–        Japan im Übrigen</v>
          </cell>
        </row>
        <row r="98">
          <cell r="A98" t="str">
            <v>Jemen</v>
          </cell>
        </row>
        <row r="99">
          <cell r="A99" t="str">
            <v>Jordanien</v>
          </cell>
        </row>
        <row r="100">
          <cell r="A100" t="str">
            <v>Kambodscha</v>
          </cell>
        </row>
        <row r="101">
          <cell r="A101" t="str">
            <v>Kamerun</v>
          </cell>
        </row>
        <row r="102">
          <cell r="A102" t="str">
            <v>Kanada</v>
          </cell>
        </row>
        <row r="103">
          <cell r="A103" t="str">
            <v>–        Ottawa</v>
          </cell>
        </row>
        <row r="104">
          <cell r="A104" t="str">
            <v>–        Toronto</v>
          </cell>
        </row>
        <row r="105">
          <cell r="A105" t="str">
            <v>–        Vancouver</v>
          </cell>
        </row>
        <row r="106">
          <cell r="A106" t="str">
            <v>–        Kanada im Übrigen</v>
          </cell>
        </row>
        <row r="107">
          <cell r="A107" t="str">
            <v>Kap Verde</v>
          </cell>
        </row>
        <row r="108">
          <cell r="A108" t="str">
            <v>Kasachstan</v>
          </cell>
        </row>
        <row r="109">
          <cell r="A109" t="str">
            <v>Katar</v>
          </cell>
        </row>
        <row r="110">
          <cell r="A110" t="str">
            <v>Kenia</v>
          </cell>
        </row>
        <row r="111">
          <cell r="A111" t="str">
            <v>Kirgisistan</v>
          </cell>
        </row>
        <row r="112">
          <cell r="A112" t="str">
            <v>Kolumbien</v>
          </cell>
        </row>
        <row r="113">
          <cell r="A113" t="str">
            <v>Kongo, Republik</v>
          </cell>
        </row>
        <row r="114">
          <cell r="A114" t="str">
            <v>Kongo, Demokratische Republik</v>
          </cell>
        </row>
        <row r="115">
          <cell r="A115" t="str">
            <v>Korea, Demokratische Volksrepublik</v>
          </cell>
        </row>
        <row r="116">
          <cell r="A116" t="str">
            <v>Korea, Republik</v>
          </cell>
        </row>
        <row r="117">
          <cell r="A117" t="str">
            <v>Kosovo</v>
          </cell>
        </row>
        <row r="118">
          <cell r="A118" t="str">
            <v>Kroatien</v>
          </cell>
        </row>
        <row r="119">
          <cell r="A119" t="str">
            <v>Kuba</v>
          </cell>
        </row>
        <row r="120">
          <cell r="A120" t="str">
            <v>Kuwait</v>
          </cell>
        </row>
        <row r="121">
          <cell r="A121" t="str">
            <v>Laos</v>
          </cell>
        </row>
        <row r="122">
          <cell r="A122" t="str">
            <v>Lesotho</v>
          </cell>
        </row>
        <row r="123">
          <cell r="A123" t="str">
            <v>Lettland</v>
          </cell>
        </row>
        <row r="124">
          <cell r="A124" t="str">
            <v>Libanon</v>
          </cell>
        </row>
        <row r="125">
          <cell r="A125" t="str">
            <v>Libyen</v>
          </cell>
        </row>
        <row r="126">
          <cell r="A126" t="str">
            <v>Liberia</v>
          </cell>
        </row>
        <row r="127">
          <cell r="A127" t="str">
            <v>Liechtenstein</v>
          </cell>
        </row>
        <row r="128">
          <cell r="A128" t="str">
            <v>Litauen</v>
          </cell>
        </row>
        <row r="129">
          <cell r="A129" t="str">
            <v>Luxemburg</v>
          </cell>
        </row>
        <row r="130">
          <cell r="A130" t="str">
            <v>Madagaskar</v>
          </cell>
        </row>
        <row r="131">
          <cell r="A131" t="str">
            <v>Malawi</v>
          </cell>
        </row>
        <row r="132">
          <cell r="A132" t="str">
            <v>Malaysia</v>
          </cell>
        </row>
        <row r="133">
          <cell r="A133" t="str">
            <v>Malediven</v>
          </cell>
        </row>
        <row r="134">
          <cell r="A134" t="str">
            <v>Mali</v>
          </cell>
        </row>
        <row r="135">
          <cell r="A135" t="str">
            <v>Malta</v>
          </cell>
        </row>
        <row r="136">
          <cell r="A136" t="str">
            <v>Marokko</v>
          </cell>
        </row>
        <row r="137">
          <cell r="A137" t="str">
            <v xml:space="preserve">Marshall Inseln </v>
          </cell>
        </row>
        <row r="138">
          <cell r="A138" t="str">
            <v>Mauretanien</v>
          </cell>
        </row>
        <row r="139">
          <cell r="A139" t="str">
            <v>Mauritius</v>
          </cell>
        </row>
        <row r="140">
          <cell r="A140" t="str">
            <v>Mexiko</v>
          </cell>
        </row>
        <row r="141">
          <cell r="A141" t="str">
            <v>Moldau, Republik</v>
          </cell>
        </row>
        <row r="142">
          <cell r="A142" t="str">
            <v>Monaco</v>
          </cell>
        </row>
        <row r="143">
          <cell r="A143" t="str">
            <v>Mongolei</v>
          </cell>
        </row>
        <row r="144">
          <cell r="A144" t="str">
            <v>Montenegro</v>
          </cell>
        </row>
        <row r="145">
          <cell r="A145" t="str">
            <v>Mosambik</v>
          </cell>
        </row>
        <row r="146">
          <cell r="A146" t="str">
            <v>Myanmar</v>
          </cell>
        </row>
        <row r="147">
          <cell r="A147" t="str">
            <v>Namibia</v>
          </cell>
        </row>
        <row r="148">
          <cell r="A148" t="str">
            <v>Nepal</v>
          </cell>
        </row>
        <row r="149">
          <cell r="A149" t="str">
            <v>Neuseeland</v>
          </cell>
        </row>
        <row r="150">
          <cell r="A150" t="str">
            <v>Nicaragua</v>
          </cell>
        </row>
        <row r="151">
          <cell r="A151" t="str">
            <v>Niederlande</v>
          </cell>
        </row>
        <row r="152">
          <cell r="A152" t="str">
            <v>Niger</v>
          </cell>
        </row>
        <row r="153">
          <cell r="A153" t="str">
            <v>Nigeria</v>
          </cell>
        </row>
        <row r="154">
          <cell r="A154" t="str">
            <v>Nordmazedonien</v>
          </cell>
        </row>
        <row r="155">
          <cell r="A155" t="str">
            <v>Norwegen</v>
          </cell>
        </row>
        <row r="156">
          <cell r="A156" t="str">
            <v>Österreich</v>
          </cell>
        </row>
        <row r="157">
          <cell r="A157" t="str">
            <v>Oman</v>
          </cell>
        </row>
        <row r="158">
          <cell r="A158" t="str">
            <v>Pakistan</v>
          </cell>
        </row>
        <row r="159">
          <cell r="A159" t="str">
            <v>–        Islamabad</v>
          </cell>
        </row>
        <row r="160">
          <cell r="A160" t="str">
            <v>–        Pakistan im Übrigen</v>
          </cell>
        </row>
        <row r="161">
          <cell r="A161" t="str">
            <v>Palau</v>
          </cell>
        </row>
        <row r="162">
          <cell r="A162" t="str">
            <v>Panama</v>
          </cell>
        </row>
        <row r="163">
          <cell r="A163" t="str">
            <v>Papua-Neuguinea</v>
          </cell>
        </row>
        <row r="164">
          <cell r="A164" t="str">
            <v>Paraguay</v>
          </cell>
        </row>
        <row r="165">
          <cell r="A165" t="str">
            <v>Peru</v>
          </cell>
        </row>
        <row r="166">
          <cell r="A166" t="str">
            <v>Philippinen</v>
          </cell>
        </row>
        <row r="167">
          <cell r="A167" t="str">
            <v>Polen</v>
          </cell>
        </row>
        <row r="168">
          <cell r="A168" t="str">
            <v>–        Breslau</v>
          </cell>
        </row>
        <row r="169">
          <cell r="A169" t="str">
            <v>–        Warschau</v>
          </cell>
        </row>
        <row r="170">
          <cell r="A170" t="str">
            <v>–        Polen im Übrigen</v>
          </cell>
        </row>
        <row r="171">
          <cell r="A171" t="str">
            <v>Portugal</v>
          </cell>
        </row>
        <row r="172">
          <cell r="A172" t="str">
            <v>Ruanda</v>
          </cell>
        </row>
        <row r="173">
          <cell r="A173" t="str">
            <v>Rumänien</v>
          </cell>
        </row>
        <row r="174">
          <cell r="A174" t="str">
            <v>–        Bukarest</v>
          </cell>
        </row>
        <row r="175">
          <cell r="A175" t="str">
            <v>–        Rumänien im Übrigen</v>
          </cell>
        </row>
        <row r="176">
          <cell r="A176" t="str">
            <v>Russische Föderation</v>
          </cell>
        </row>
        <row r="177">
          <cell r="A177" t="str">
            <v xml:space="preserve">–        Moskau </v>
          </cell>
        </row>
        <row r="178">
          <cell r="A178" t="str">
            <v>–        St. Petersburg</v>
          </cell>
        </row>
        <row r="179">
          <cell r="A179" t="str">
            <v>–        RUS im Übrigen</v>
          </cell>
        </row>
        <row r="180">
          <cell r="A180" t="str">
            <v>Sambia</v>
          </cell>
        </row>
        <row r="181">
          <cell r="A181" t="str">
            <v>Samoa</v>
          </cell>
        </row>
        <row r="182">
          <cell r="A182" t="str">
            <v>San Marino</v>
          </cell>
        </row>
        <row r="183">
          <cell r="A183" t="str">
            <v>São Tomé – Príncipe</v>
          </cell>
        </row>
        <row r="184">
          <cell r="A184" t="str">
            <v>Saudi-Arabien</v>
          </cell>
        </row>
        <row r="185">
          <cell r="A185" t="str">
            <v>–        Djidda</v>
          </cell>
        </row>
        <row r="186">
          <cell r="A186" t="str">
            <v>–        Riad</v>
          </cell>
        </row>
        <row r="187">
          <cell r="A187" t="str">
            <v>–        Saudi-Arabien im Übrigen</v>
          </cell>
        </row>
        <row r="188">
          <cell r="A188" t="str">
            <v>Schweden</v>
          </cell>
        </row>
        <row r="189">
          <cell r="A189" t="str">
            <v>Schweiz</v>
          </cell>
        </row>
        <row r="190">
          <cell r="A190" t="str">
            <v>–        Genf</v>
          </cell>
        </row>
        <row r="191">
          <cell r="A191" t="str">
            <v>–        Schweiz im Übrigen</v>
          </cell>
        </row>
        <row r="192">
          <cell r="A192" t="str">
            <v>Senegal</v>
          </cell>
        </row>
        <row r="193">
          <cell r="A193" t="str">
            <v>Serbien</v>
          </cell>
        </row>
        <row r="194">
          <cell r="A194" t="str">
            <v>Sierra Leone</v>
          </cell>
        </row>
        <row r="195">
          <cell r="A195" t="str">
            <v>Simbabwe</v>
          </cell>
        </row>
        <row r="196">
          <cell r="A196" t="str">
            <v>Singapur</v>
          </cell>
        </row>
        <row r="197">
          <cell r="A197" t="str">
            <v>Slowakische Republik</v>
          </cell>
        </row>
        <row r="198">
          <cell r="A198" t="str">
            <v>Slowenien</v>
          </cell>
        </row>
        <row r="199">
          <cell r="A199" t="str">
            <v>Spanien</v>
          </cell>
        </row>
        <row r="200">
          <cell r="A200" t="str">
            <v>–        Barcelona</v>
          </cell>
        </row>
        <row r="201">
          <cell r="A201" t="str">
            <v>–        Kanarische Inseln</v>
          </cell>
        </row>
        <row r="202">
          <cell r="A202" t="str">
            <v>–        Madrid</v>
          </cell>
        </row>
        <row r="203">
          <cell r="A203" t="str">
            <v>–        Palma de Mallorca</v>
          </cell>
        </row>
        <row r="204">
          <cell r="A204" t="str">
            <v>–        Spanien im Übrigen</v>
          </cell>
        </row>
        <row r="205">
          <cell r="A205" t="str">
            <v>Sri Lanka</v>
          </cell>
        </row>
        <row r="206">
          <cell r="A206" t="str">
            <v>Sudan</v>
          </cell>
        </row>
        <row r="207">
          <cell r="A207" t="str">
            <v>Südafrika</v>
          </cell>
        </row>
        <row r="208">
          <cell r="A208" t="str">
            <v>–        Kapstadt</v>
          </cell>
        </row>
        <row r="209">
          <cell r="A209" t="str">
            <v>–        Johannesburg</v>
          </cell>
        </row>
        <row r="210">
          <cell r="A210" t="str">
            <v>–        Südafrika im Übrigen</v>
          </cell>
        </row>
        <row r="211">
          <cell r="A211" t="str">
            <v>Südsudan</v>
          </cell>
        </row>
        <row r="212">
          <cell r="A212" t="str">
            <v>Syrien</v>
          </cell>
        </row>
        <row r="213">
          <cell r="A213" t="str">
            <v>Tadschikistan</v>
          </cell>
        </row>
        <row r="214">
          <cell r="A214" t="str">
            <v>Taiwan</v>
          </cell>
        </row>
        <row r="215">
          <cell r="A215" t="str">
            <v>Tansania</v>
          </cell>
        </row>
        <row r="216">
          <cell r="A216" t="str">
            <v>Thailand</v>
          </cell>
        </row>
        <row r="217">
          <cell r="A217" t="str">
            <v>Togo</v>
          </cell>
        </row>
        <row r="218">
          <cell r="A218" t="str">
            <v>Tonga</v>
          </cell>
        </row>
        <row r="219">
          <cell r="A219" t="str">
            <v>Trinidad und Tobago</v>
          </cell>
        </row>
        <row r="220">
          <cell r="A220" t="str">
            <v>Tschad</v>
          </cell>
        </row>
        <row r="221">
          <cell r="A221" t="str">
            <v>Tschechische Republik</v>
          </cell>
        </row>
        <row r="222">
          <cell r="A222" t="str">
            <v>Türkei</v>
          </cell>
        </row>
        <row r="223">
          <cell r="A223" t="str">
            <v>–        Ankara</v>
          </cell>
        </row>
        <row r="224">
          <cell r="A224" t="str">
            <v>–        Izmir</v>
          </cell>
        </row>
        <row r="225">
          <cell r="A225" t="str">
            <v>–        Türkei im Übrigen</v>
          </cell>
        </row>
        <row r="226">
          <cell r="A226" t="str">
            <v>Tunesien</v>
          </cell>
        </row>
        <row r="227">
          <cell r="A227" t="str">
            <v>Turkmenistan</v>
          </cell>
        </row>
        <row r="228">
          <cell r="A228" t="str">
            <v>Uganda</v>
          </cell>
        </row>
        <row r="229">
          <cell r="A229" t="str">
            <v>Ukraine</v>
          </cell>
        </row>
        <row r="230">
          <cell r="A230" t="str">
            <v>Ungarn</v>
          </cell>
        </row>
        <row r="231">
          <cell r="A231" t="str">
            <v>Uruguay</v>
          </cell>
        </row>
        <row r="232">
          <cell r="A232" t="str">
            <v>Usbekistan</v>
          </cell>
        </row>
        <row r="233">
          <cell r="A233" t="str">
            <v>Vatikanstaat</v>
          </cell>
        </row>
        <row r="234">
          <cell r="A234" t="str">
            <v>Venezuela</v>
          </cell>
        </row>
        <row r="235">
          <cell r="A235" t="str">
            <v>Vereinigte Arabische Emirate</v>
          </cell>
        </row>
        <row r="236">
          <cell r="A236" t="str">
            <v>Vereinigte Staaten von Amerika (USA)</v>
          </cell>
        </row>
        <row r="237">
          <cell r="A237" t="str">
            <v>–         Atlanta</v>
          </cell>
        </row>
        <row r="238">
          <cell r="A238" t="str">
            <v>–        Boston</v>
          </cell>
        </row>
        <row r="239">
          <cell r="A239" t="str">
            <v>–         Chicago</v>
          </cell>
        </row>
        <row r="240">
          <cell r="A240" t="str">
            <v>–        Houston</v>
          </cell>
        </row>
        <row r="241">
          <cell r="A241" t="str">
            <v>–         Los Angeles</v>
          </cell>
        </row>
        <row r="242">
          <cell r="A242" t="str">
            <v>–         Miami</v>
          </cell>
        </row>
        <row r="243">
          <cell r="A243" t="str">
            <v>–         New York City</v>
          </cell>
        </row>
        <row r="244">
          <cell r="A244" t="str">
            <v>–        San Francisco</v>
          </cell>
        </row>
        <row r="245">
          <cell r="A245" t="str">
            <v xml:space="preserve">–         Washington, D. C. </v>
          </cell>
        </row>
        <row r="246">
          <cell r="A246" t="str">
            <v>–        USA im Übrigen</v>
          </cell>
        </row>
        <row r="247">
          <cell r="A247" t="str">
            <v>Vereinigtes Königreich von Großbritannien und Nordirland</v>
          </cell>
        </row>
        <row r="248">
          <cell r="A248" t="str">
            <v>–        London</v>
          </cell>
        </row>
        <row r="249">
          <cell r="A249" t="str">
            <v>–        UK im Übrigen</v>
          </cell>
        </row>
        <row r="250">
          <cell r="A250" t="str">
            <v>Vietnam</v>
          </cell>
        </row>
        <row r="251">
          <cell r="A251" t="str">
            <v>Weißrussland</v>
          </cell>
        </row>
        <row r="252">
          <cell r="A252" t="str">
            <v>Zentralafrikanische Republik</v>
          </cell>
        </row>
        <row r="253">
          <cell r="A253" t="str">
            <v>Zypern</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inweise"/>
      <sheetName val="Erläuterungen"/>
      <sheetName val="Checkliste"/>
      <sheetName val="Deckungsbeiträge"/>
      <sheetName val="Auswertung"/>
      <sheetName val="Dropdownwerte"/>
    </sheetNames>
    <sheetDataSet>
      <sheetData sheetId="0"/>
      <sheetData sheetId="1"/>
      <sheetData sheetId="2"/>
      <sheetData sheetId="3">
        <row r="254">
          <cell r="L254">
            <v>45</v>
          </cell>
        </row>
      </sheetData>
      <sheetData sheetId="4"/>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inweise"/>
      <sheetName val="Erläuterungen"/>
      <sheetName val="Checkliste"/>
      <sheetName val="Deckungsbeiträge"/>
      <sheetName val="Auswertung"/>
      <sheetName val="Dropdownwerte"/>
    </sheetNames>
    <sheetDataSet>
      <sheetData sheetId="0"/>
      <sheetData sheetId="1"/>
      <sheetData sheetId="2"/>
      <sheetData sheetId="3">
        <row r="254">
          <cell r="L254">
            <v>45</v>
          </cell>
        </row>
      </sheetData>
      <sheetData sheetId="4"/>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rläuterungen"/>
      <sheetName val="Basisdaten"/>
      <sheetName val="Kalkulation mit Zuschlag"/>
      <sheetName val="Kalkulation mit Arbeitszeit"/>
      <sheetName val="Hinweise"/>
    </sheetNames>
    <sheetDataSet>
      <sheetData sheetId="0"/>
      <sheetData sheetId="1"/>
      <sheetData sheetId="2">
        <row r="19">
          <cell r="B19">
            <v>0.82908163265306123</v>
          </cell>
        </row>
        <row r="21">
          <cell r="B21">
            <v>0.15</v>
          </cell>
        </row>
        <row r="23">
          <cell r="B23">
            <v>0.19</v>
          </cell>
        </row>
        <row r="34">
          <cell r="B34">
            <v>0.82908163265306123</v>
          </cell>
        </row>
        <row r="36">
          <cell r="B36">
            <v>0.15</v>
          </cell>
        </row>
        <row r="38">
          <cell r="B38">
            <v>0.19</v>
          </cell>
        </row>
      </sheetData>
      <sheetData sheetId="3">
        <row r="24">
          <cell r="B24">
            <v>43.871429850479004</v>
          </cell>
        </row>
        <row r="43">
          <cell r="B43">
            <v>43.871429850479004</v>
          </cell>
        </row>
      </sheetData>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rläuterungen"/>
      <sheetName val="Basisdaten"/>
      <sheetName val="Kalkulation mit Zuschlag"/>
      <sheetName val="Kalkulation mit Arbeitszeit"/>
      <sheetName val="Hinweise"/>
    </sheetNames>
    <sheetDataSet>
      <sheetData sheetId="0"/>
      <sheetData sheetId="1"/>
      <sheetData sheetId="2">
        <row r="19">
          <cell r="B19">
            <v>0.82908163265306123</v>
          </cell>
        </row>
        <row r="21">
          <cell r="B21">
            <v>0.15</v>
          </cell>
        </row>
        <row r="23">
          <cell r="B23">
            <v>0.19</v>
          </cell>
        </row>
        <row r="34">
          <cell r="B34">
            <v>0.82908163265306123</v>
          </cell>
        </row>
        <row r="36">
          <cell r="B36">
            <v>0.15</v>
          </cell>
        </row>
        <row r="38">
          <cell r="B38">
            <v>0.19</v>
          </cell>
        </row>
      </sheetData>
      <sheetData sheetId="3">
        <row r="24">
          <cell r="B24">
            <v>43.871429850479004</v>
          </cell>
        </row>
        <row r="43">
          <cell r="B43">
            <v>43.871429850479004</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datenbank.nwb.de/" TargetMode="External"/><Relationship Id="rId1" Type="http://schemas.openxmlformats.org/officeDocument/2006/relationships/hyperlink" Target="https://datenbank.nwb.de/Dokument/Anzeigen/379739/"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omments" Target="../comments1.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vmlDrawing" Target="../drawings/vmlDrawing2.vml"/><Relationship Id="rId7" Type="http://schemas.openxmlformats.org/officeDocument/2006/relationships/ctrlProp" Target="../ctrlProps/ctrlProp11.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10.xml"/><Relationship Id="rId11" Type="http://schemas.openxmlformats.org/officeDocument/2006/relationships/comments" Target="../comments2.xml"/><Relationship Id="rId5" Type="http://schemas.openxmlformats.org/officeDocument/2006/relationships/ctrlProp" Target="../ctrlProps/ctrlProp9.xml"/><Relationship Id="rId10" Type="http://schemas.openxmlformats.org/officeDocument/2006/relationships/ctrlProp" Target="../ctrlProps/ctrlProp14.xml"/><Relationship Id="rId4" Type="http://schemas.openxmlformats.org/officeDocument/2006/relationships/ctrlProp" Target="../ctrlProps/ctrlProp8.xml"/><Relationship Id="rId9" Type="http://schemas.openxmlformats.org/officeDocument/2006/relationships/ctrlProp" Target="../ctrlProps/ctrlProp13.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81"/>
  <sheetViews>
    <sheetView showGridLines="0" zoomScaleNormal="100" workbookViewId="0">
      <selection activeCell="B14" sqref="B14"/>
    </sheetView>
  </sheetViews>
  <sheetFormatPr baseColWidth="10" defaultColWidth="0" defaultRowHeight="15" customHeight="1" zeroHeight="1" x14ac:dyDescent="0.25"/>
  <cols>
    <col min="1" max="1" width="1.7109375" style="344" customWidth="1"/>
    <col min="2" max="2" width="21.7109375" style="321" customWidth="1"/>
    <col min="3" max="3" width="37.7109375" style="321" customWidth="1"/>
    <col min="4" max="5" width="21.7109375" style="321" customWidth="1"/>
    <col min="6" max="6" width="1.7109375" style="321" customWidth="1"/>
    <col min="7" max="7" width="10.7109375" style="321" hidden="1" customWidth="1"/>
    <col min="8" max="8" width="10.7109375" style="320" hidden="1" customWidth="1"/>
    <col min="9" max="10" width="10.7109375" style="321" hidden="1" customWidth="1"/>
    <col min="11" max="16384" width="11.42578125" style="321" hidden="1"/>
  </cols>
  <sheetData>
    <row r="1" spans="2:256" s="310" customFormat="1" ht="34.5" customHeight="1" x14ac:dyDescent="0.2">
      <c r="B1" s="353" t="s">
        <v>394</v>
      </c>
      <c r="C1" s="354"/>
      <c r="D1" s="307"/>
      <c r="E1" s="307"/>
      <c r="F1" s="308"/>
      <c r="G1" s="309"/>
      <c r="H1" s="308"/>
      <c r="I1" s="308"/>
      <c r="J1" s="308"/>
      <c r="K1" s="308"/>
      <c r="L1" s="308"/>
      <c r="M1" s="308"/>
      <c r="N1" s="308"/>
      <c r="O1" s="308"/>
      <c r="P1" s="308"/>
      <c r="Q1" s="308"/>
      <c r="R1" s="308"/>
      <c r="S1" s="308"/>
      <c r="T1" s="308"/>
      <c r="U1" s="308"/>
      <c r="V1" s="308"/>
      <c r="W1" s="308"/>
      <c r="X1" s="308"/>
      <c r="Y1" s="308"/>
      <c r="Z1" s="308"/>
      <c r="AA1" s="308"/>
      <c r="AB1" s="308"/>
      <c r="AC1" s="308"/>
      <c r="AD1" s="308"/>
      <c r="AE1" s="308"/>
      <c r="AF1" s="308"/>
      <c r="AG1" s="308"/>
      <c r="AH1" s="308"/>
      <c r="AI1" s="308"/>
      <c r="AJ1" s="308"/>
      <c r="AK1" s="308"/>
      <c r="AL1" s="308"/>
      <c r="AM1" s="308"/>
      <c r="AN1" s="308"/>
      <c r="AO1" s="308"/>
      <c r="AP1" s="308"/>
      <c r="AQ1" s="308"/>
      <c r="AR1" s="308"/>
      <c r="AS1" s="308"/>
      <c r="AT1" s="308"/>
      <c r="AU1" s="308"/>
      <c r="AV1" s="308"/>
      <c r="AW1" s="308"/>
      <c r="AX1" s="308"/>
      <c r="AY1" s="308"/>
      <c r="AZ1" s="308"/>
      <c r="BA1" s="308"/>
      <c r="BB1" s="308"/>
      <c r="BC1" s="308"/>
      <c r="BD1" s="308"/>
      <c r="BE1" s="308"/>
      <c r="BF1" s="308"/>
      <c r="BG1" s="308"/>
      <c r="BH1" s="308"/>
      <c r="BI1" s="308"/>
      <c r="BJ1" s="308"/>
      <c r="BK1" s="308"/>
      <c r="BL1" s="308"/>
      <c r="BM1" s="308"/>
      <c r="BN1" s="308"/>
      <c r="BO1" s="308"/>
      <c r="BP1" s="308"/>
      <c r="BQ1" s="308"/>
      <c r="BR1" s="308"/>
      <c r="BS1" s="308"/>
      <c r="BT1" s="308"/>
      <c r="BU1" s="308"/>
      <c r="BV1" s="308"/>
      <c r="BW1" s="308"/>
      <c r="BX1" s="308"/>
      <c r="BY1" s="308"/>
      <c r="BZ1" s="308"/>
      <c r="CA1" s="308"/>
      <c r="CB1" s="308"/>
      <c r="CC1" s="308"/>
      <c r="CD1" s="308"/>
      <c r="CE1" s="308"/>
      <c r="CF1" s="308"/>
      <c r="CG1" s="308"/>
      <c r="CH1" s="308"/>
      <c r="CI1" s="308"/>
      <c r="CJ1" s="308"/>
      <c r="CK1" s="308"/>
      <c r="CL1" s="308"/>
      <c r="CM1" s="308"/>
      <c r="CN1" s="308"/>
      <c r="CO1" s="308"/>
      <c r="CP1" s="308"/>
      <c r="CQ1" s="308"/>
      <c r="CR1" s="308"/>
      <c r="CS1" s="308"/>
      <c r="CT1" s="308"/>
      <c r="CU1" s="308"/>
      <c r="CV1" s="308"/>
      <c r="CW1" s="308"/>
      <c r="CX1" s="308"/>
      <c r="CY1" s="308"/>
      <c r="CZ1" s="308"/>
      <c r="DA1" s="308"/>
      <c r="DB1" s="308"/>
      <c r="DC1" s="308"/>
      <c r="DD1" s="308"/>
      <c r="DE1" s="308"/>
      <c r="DF1" s="308"/>
      <c r="DG1" s="308"/>
      <c r="DH1" s="308"/>
      <c r="DI1" s="308"/>
      <c r="DJ1" s="308"/>
      <c r="DK1" s="308"/>
      <c r="DL1" s="308"/>
      <c r="DM1" s="308"/>
      <c r="DN1" s="308"/>
      <c r="DO1" s="308"/>
      <c r="DP1" s="308"/>
      <c r="DQ1" s="308"/>
      <c r="DR1" s="308"/>
      <c r="DS1" s="308"/>
      <c r="DT1" s="308"/>
      <c r="DU1" s="308"/>
      <c r="DV1" s="308"/>
      <c r="DW1" s="308"/>
      <c r="DX1" s="308"/>
      <c r="DY1" s="308"/>
      <c r="DZ1" s="308"/>
      <c r="EA1" s="308"/>
      <c r="EB1" s="308"/>
      <c r="EC1" s="308"/>
      <c r="ED1" s="308"/>
      <c r="EE1" s="308"/>
      <c r="EF1" s="308"/>
      <c r="EG1" s="308"/>
      <c r="EH1" s="308"/>
      <c r="EI1" s="308"/>
      <c r="EJ1" s="308"/>
      <c r="EK1" s="308"/>
      <c r="EL1" s="308"/>
      <c r="EM1" s="308"/>
      <c r="EN1" s="308"/>
      <c r="EO1" s="308"/>
      <c r="EP1" s="308"/>
      <c r="EQ1" s="308"/>
      <c r="ER1" s="308"/>
      <c r="ES1" s="308"/>
      <c r="ET1" s="308"/>
      <c r="EU1" s="308"/>
      <c r="EV1" s="308"/>
      <c r="EW1" s="308"/>
      <c r="EX1" s="308"/>
      <c r="EY1" s="308"/>
      <c r="EZ1" s="308"/>
      <c r="FA1" s="308"/>
      <c r="FB1" s="308"/>
      <c r="FC1" s="308"/>
      <c r="FD1" s="308"/>
      <c r="FE1" s="308"/>
      <c r="FF1" s="308"/>
      <c r="FG1" s="308"/>
      <c r="FH1" s="308"/>
      <c r="FI1" s="308"/>
      <c r="FJ1" s="308"/>
      <c r="FK1" s="308"/>
      <c r="FL1" s="308"/>
      <c r="FM1" s="308"/>
      <c r="FN1" s="308"/>
      <c r="FO1" s="308"/>
      <c r="FP1" s="308"/>
      <c r="FQ1" s="308"/>
      <c r="FR1" s="308"/>
      <c r="FS1" s="308"/>
      <c r="FT1" s="308"/>
      <c r="FU1" s="308"/>
      <c r="FV1" s="308"/>
      <c r="FW1" s="308"/>
      <c r="FX1" s="308"/>
      <c r="FY1" s="308"/>
      <c r="FZ1" s="308"/>
      <c r="GA1" s="308"/>
      <c r="GB1" s="308"/>
      <c r="GC1" s="308"/>
      <c r="GD1" s="308"/>
      <c r="GE1" s="308"/>
      <c r="GF1" s="308"/>
      <c r="GG1" s="308"/>
      <c r="GH1" s="308"/>
      <c r="GI1" s="308"/>
      <c r="GJ1" s="308"/>
      <c r="GK1" s="308"/>
      <c r="GL1" s="308"/>
      <c r="GM1" s="308"/>
      <c r="GN1" s="308"/>
      <c r="GO1" s="308"/>
      <c r="GP1" s="308"/>
      <c r="GQ1" s="308"/>
      <c r="GR1" s="308"/>
      <c r="GS1" s="308"/>
      <c r="GT1" s="308"/>
      <c r="GU1" s="308"/>
      <c r="GV1" s="308"/>
      <c r="GW1" s="308"/>
      <c r="GX1" s="308"/>
      <c r="GY1" s="308"/>
      <c r="GZ1" s="308"/>
      <c r="HA1" s="308"/>
      <c r="HB1" s="308"/>
      <c r="HC1" s="308"/>
      <c r="HD1" s="308"/>
      <c r="HE1" s="308"/>
      <c r="HF1" s="308"/>
      <c r="HG1" s="308"/>
      <c r="HH1" s="308"/>
      <c r="HI1" s="308"/>
      <c r="HJ1" s="308"/>
      <c r="HK1" s="308"/>
      <c r="HL1" s="308"/>
      <c r="HM1" s="308"/>
      <c r="HN1" s="308"/>
      <c r="HO1" s="308"/>
      <c r="HP1" s="308"/>
      <c r="HQ1" s="308"/>
      <c r="HR1" s="308"/>
      <c r="HS1" s="308"/>
      <c r="HT1" s="308"/>
      <c r="HU1" s="308"/>
      <c r="HV1" s="308"/>
      <c r="HW1" s="308"/>
      <c r="HX1" s="308"/>
      <c r="HY1" s="308"/>
      <c r="HZ1" s="308"/>
      <c r="IA1" s="308"/>
      <c r="IB1" s="308"/>
      <c r="IC1" s="308"/>
      <c r="ID1" s="308"/>
      <c r="IE1" s="308"/>
      <c r="IF1" s="308"/>
      <c r="IG1" s="308"/>
      <c r="IH1" s="308"/>
      <c r="II1" s="308"/>
      <c r="IJ1" s="308"/>
      <c r="IK1" s="308"/>
      <c r="IL1" s="308"/>
      <c r="IM1" s="308"/>
      <c r="IN1" s="308"/>
      <c r="IO1" s="308"/>
      <c r="IP1" s="308"/>
      <c r="IQ1" s="308"/>
      <c r="IR1" s="308"/>
      <c r="IS1" s="308"/>
      <c r="IT1" s="308"/>
      <c r="IU1" s="308"/>
      <c r="IV1" s="308"/>
    </row>
    <row r="2" spans="2:256" s="310" customFormat="1" ht="15" customHeight="1" x14ac:dyDescent="0.2">
      <c r="B2" s="311"/>
      <c r="C2" s="311"/>
      <c r="D2" s="311"/>
      <c r="E2" s="311"/>
      <c r="F2" s="308"/>
      <c r="G2" s="309"/>
      <c r="H2" s="308"/>
      <c r="I2" s="308"/>
      <c r="J2" s="308"/>
      <c r="K2" s="308"/>
      <c r="L2" s="308"/>
      <c r="M2" s="308"/>
      <c r="N2" s="308"/>
      <c r="O2" s="308"/>
      <c r="P2" s="308"/>
      <c r="Q2" s="308"/>
      <c r="R2" s="308"/>
      <c r="S2" s="308"/>
      <c r="T2" s="308"/>
      <c r="U2" s="308"/>
      <c r="V2" s="308"/>
      <c r="W2" s="308"/>
      <c r="X2" s="308"/>
      <c r="Y2" s="308"/>
      <c r="Z2" s="308"/>
      <c r="AA2" s="308"/>
      <c r="AB2" s="308"/>
      <c r="AC2" s="308"/>
      <c r="AD2" s="308"/>
      <c r="AE2" s="308"/>
      <c r="AF2" s="308"/>
      <c r="AG2" s="308"/>
      <c r="AH2" s="308"/>
      <c r="AI2" s="308"/>
      <c r="AJ2" s="308"/>
      <c r="AK2" s="308"/>
      <c r="AL2" s="308"/>
      <c r="AM2" s="308"/>
      <c r="AN2" s="308"/>
      <c r="AO2" s="308"/>
      <c r="AP2" s="308"/>
      <c r="AQ2" s="308"/>
      <c r="AR2" s="308"/>
      <c r="AS2" s="308"/>
      <c r="AT2" s="308"/>
      <c r="AU2" s="308"/>
      <c r="AV2" s="308"/>
      <c r="AW2" s="308"/>
      <c r="AX2" s="308"/>
      <c r="AY2" s="308"/>
      <c r="AZ2" s="308"/>
      <c r="BA2" s="308"/>
      <c r="BB2" s="308"/>
      <c r="BC2" s="308"/>
      <c r="BD2" s="308"/>
      <c r="BE2" s="308"/>
      <c r="BF2" s="308"/>
      <c r="BG2" s="308"/>
      <c r="BH2" s="308"/>
      <c r="BI2" s="308"/>
      <c r="BJ2" s="308"/>
      <c r="BK2" s="308"/>
      <c r="BL2" s="308"/>
      <c r="BM2" s="308"/>
      <c r="BN2" s="308"/>
      <c r="BO2" s="308"/>
      <c r="BP2" s="308"/>
      <c r="BQ2" s="308"/>
      <c r="BR2" s="308"/>
      <c r="BS2" s="308"/>
      <c r="BT2" s="308"/>
      <c r="BU2" s="308"/>
      <c r="BV2" s="308"/>
      <c r="BW2" s="308"/>
      <c r="BX2" s="308"/>
      <c r="BY2" s="308"/>
      <c r="BZ2" s="308"/>
      <c r="CA2" s="308"/>
      <c r="CB2" s="308"/>
      <c r="CC2" s="308"/>
      <c r="CD2" s="308"/>
      <c r="CE2" s="308"/>
      <c r="CF2" s="308"/>
      <c r="CG2" s="308"/>
      <c r="CH2" s="308"/>
      <c r="CI2" s="308"/>
      <c r="CJ2" s="308"/>
      <c r="CK2" s="308"/>
      <c r="CL2" s="308"/>
      <c r="CM2" s="308"/>
      <c r="CN2" s="308"/>
      <c r="CO2" s="308"/>
      <c r="CP2" s="308"/>
      <c r="CQ2" s="308"/>
      <c r="CR2" s="308"/>
      <c r="CS2" s="308"/>
      <c r="CT2" s="308"/>
      <c r="CU2" s="308"/>
      <c r="CV2" s="308"/>
      <c r="CW2" s="308"/>
      <c r="CX2" s="308"/>
      <c r="CY2" s="308"/>
      <c r="CZ2" s="308"/>
      <c r="DA2" s="308"/>
      <c r="DB2" s="308"/>
      <c r="DC2" s="308"/>
      <c r="DD2" s="308"/>
      <c r="DE2" s="308"/>
      <c r="DF2" s="308"/>
      <c r="DG2" s="308"/>
      <c r="DH2" s="308"/>
      <c r="DI2" s="308"/>
      <c r="DJ2" s="308"/>
      <c r="DK2" s="308"/>
      <c r="DL2" s="308"/>
      <c r="DM2" s="308"/>
      <c r="DN2" s="308"/>
      <c r="DO2" s="308"/>
      <c r="DP2" s="308"/>
      <c r="DQ2" s="308"/>
      <c r="DR2" s="308"/>
      <c r="DS2" s="308"/>
      <c r="DT2" s="308"/>
      <c r="DU2" s="308"/>
      <c r="DV2" s="308"/>
      <c r="DW2" s="308"/>
      <c r="DX2" s="308"/>
      <c r="DY2" s="308"/>
      <c r="DZ2" s="308"/>
      <c r="EA2" s="308"/>
      <c r="EB2" s="308"/>
      <c r="EC2" s="308"/>
      <c r="ED2" s="308"/>
      <c r="EE2" s="308"/>
      <c r="EF2" s="308"/>
      <c r="EG2" s="308"/>
      <c r="EH2" s="308"/>
      <c r="EI2" s="308"/>
      <c r="EJ2" s="308"/>
      <c r="EK2" s="308"/>
      <c r="EL2" s="308"/>
      <c r="EM2" s="308"/>
      <c r="EN2" s="308"/>
      <c r="EO2" s="308"/>
      <c r="EP2" s="308"/>
      <c r="EQ2" s="308"/>
      <c r="ER2" s="308"/>
      <c r="ES2" s="308"/>
      <c r="ET2" s="308"/>
      <c r="EU2" s="308"/>
      <c r="EV2" s="308"/>
      <c r="EW2" s="308"/>
      <c r="EX2" s="308"/>
      <c r="EY2" s="308"/>
      <c r="EZ2" s="308"/>
      <c r="FA2" s="308"/>
      <c r="FB2" s="308"/>
      <c r="FC2" s="308"/>
      <c r="FD2" s="308"/>
      <c r="FE2" s="308"/>
      <c r="FF2" s="308"/>
      <c r="FG2" s="308"/>
      <c r="FH2" s="308"/>
      <c r="FI2" s="308"/>
      <c r="FJ2" s="308"/>
      <c r="FK2" s="308"/>
      <c r="FL2" s="308"/>
      <c r="FM2" s="308"/>
      <c r="FN2" s="308"/>
      <c r="FO2" s="308"/>
      <c r="FP2" s="308"/>
      <c r="FQ2" s="308"/>
      <c r="FR2" s="308"/>
      <c r="FS2" s="308"/>
      <c r="FT2" s="308"/>
      <c r="FU2" s="308"/>
      <c r="FV2" s="308"/>
      <c r="FW2" s="308"/>
      <c r="FX2" s="308"/>
      <c r="FY2" s="308"/>
      <c r="FZ2" s="308"/>
      <c r="GA2" s="308"/>
      <c r="GB2" s="308"/>
      <c r="GC2" s="308"/>
      <c r="GD2" s="308"/>
      <c r="GE2" s="308"/>
      <c r="GF2" s="308"/>
      <c r="GG2" s="308"/>
      <c r="GH2" s="308"/>
      <c r="GI2" s="308"/>
      <c r="GJ2" s="308"/>
      <c r="GK2" s="308"/>
      <c r="GL2" s="308"/>
      <c r="GM2" s="308"/>
      <c r="GN2" s="308"/>
      <c r="GO2" s="308"/>
      <c r="GP2" s="308"/>
      <c r="GQ2" s="308"/>
      <c r="GR2" s="308"/>
      <c r="GS2" s="308"/>
      <c r="GT2" s="308"/>
      <c r="GU2" s="308"/>
      <c r="GV2" s="308"/>
      <c r="GW2" s="308"/>
      <c r="GX2" s="308"/>
      <c r="GY2" s="308"/>
      <c r="GZ2" s="308"/>
      <c r="HA2" s="308"/>
      <c r="HB2" s="308"/>
      <c r="HC2" s="308"/>
      <c r="HD2" s="308"/>
      <c r="HE2" s="308"/>
      <c r="HF2" s="308"/>
      <c r="HG2" s="308"/>
      <c r="HH2" s="308"/>
      <c r="HI2" s="308"/>
      <c r="HJ2" s="308"/>
      <c r="HK2" s="308"/>
      <c r="HL2" s="308"/>
      <c r="HM2" s="308"/>
      <c r="HN2" s="308"/>
      <c r="HO2" s="308"/>
      <c r="HP2" s="308"/>
      <c r="HQ2" s="308"/>
      <c r="HR2" s="308"/>
      <c r="HS2" s="308"/>
      <c r="HT2" s="308"/>
      <c r="HU2" s="308"/>
      <c r="HV2" s="308"/>
      <c r="HW2" s="308"/>
      <c r="HX2" s="308"/>
      <c r="HY2" s="308"/>
      <c r="HZ2" s="308"/>
      <c r="IA2" s="308"/>
      <c r="IB2" s="308"/>
      <c r="IC2" s="308"/>
      <c r="ID2" s="308"/>
      <c r="IE2" s="308"/>
      <c r="IF2" s="308"/>
      <c r="IG2" s="308"/>
      <c r="IH2" s="308"/>
      <c r="II2" s="308"/>
      <c r="IJ2" s="308"/>
      <c r="IK2" s="308"/>
      <c r="IL2" s="308"/>
      <c r="IM2" s="308"/>
      <c r="IN2" s="308"/>
      <c r="IO2" s="308"/>
      <c r="IP2" s="308"/>
      <c r="IQ2" s="308"/>
      <c r="IR2" s="308"/>
      <c r="IS2" s="308"/>
      <c r="IT2" s="308"/>
      <c r="IU2" s="308"/>
      <c r="IV2" s="308"/>
    </row>
    <row r="3" spans="2:256" s="313" customFormat="1" ht="15" customHeight="1" x14ac:dyDescent="0.25">
      <c r="B3" s="312" t="s">
        <v>393</v>
      </c>
      <c r="D3" s="312"/>
      <c r="E3" s="312"/>
      <c r="F3" s="314"/>
      <c r="G3" s="314"/>
      <c r="H3" s="315"/>
      <c r="I3" s="316"/>
      <c r="J3" s="316"/>
      <c r="K3" s="316"/>
      <c r="L3" s="316"/>
      <c r="M3" s="316"/>
      <c r="N3" s="316"/>
      <c r="O3" s="316"/>
      <c r="P3" s="316"/>
      <c r="Q3" s="316"/>
      <c r="R3" s="316"/>
      <c r="S3" s="316"/>
      <c r="T3" s="316"/>
      <c r="U3" s="316"/>
      <c r="V3" s="316"/>
      <c r="W3" s="316"/>
      <c r="X3" s="316"/>
      <c r="Y3" s="316"/>
      <c r="Z3" s="316"/>
      <c r="AA3" s="316"/>
      <c r="AB3" s="316"/>
      <c r="AC3" s="316"/>
      <c r="AD3" s="316"/>
      <c r="AE3" s="316"/>
      <c r="AF3" s="316"/>
      <c r="AG3" s="316"/>
      <c r="AH3" s="316"/>
      <c r="AI3" s="316"/>
      <c r="AJ3" s="316"/>
      <c r="AK3" s="316"/>
      <c r="AL3" s="316"/>
      <c r="AM3" s="316"/>
      <c r="AN3" s="316"/>
      <c r="AO3" s="316"/>
      <c r="AP3" s="316"/>
      <c r="AQ3" s="316"/>
      <c r="AR3" s="316"/>
      <c r="AS3" s="316"/>
      <c r="AT3" s="316"/>
      <c r="AU3" s="316"/>
      <c r="AV3" s="316"/>
      <c r="AW3" s="316"/>
      <c r="AX3" s="316"/>
      <c r="AY3" s="316"/>
      <c r="AZ3" s="316"/>
      <c r="BA3" s="316"/>
      <c r="BB3" s="316"/>
      <c r="BC3" s="316"/>
      <c r="BD3" s="316"/>
      <c r="BE3" s="316"/>
      <c r="BF3" s="316"/>
      <c r="BG3" s="316"/>
      <c r="BH3" s="316"/>
      <c r="BI3" s="316"/>
      <c r="BJ3" s="316"/>
      <c r="BK3" s="316"/>
      <c r="BL3" s="316"/>
      <c r="BM3" s="316"/>
      <c r="BN3" s="316"/>
      <c r="BO3" s="316"/>
      <c r="BP3" s="316"/>
      <c r="BQ3" s="316"/>
      <c r="BR3" s="316"/>
      <c r="BS3" s="316"/>
      <c r="BT3" s="316"/>
      <c r="BU3" s="316"/>
      <c r="BV3" s="316"/>
      <c r="BW3" s="316"/>
      <c r="BX3" s="316"/>
      <c r="BY3" s="316"/>
      <c r="BZ3" s="316"/>
      <c r="CA3" s="316"/>
      <c r="CB3" s="316"/>
      <c r="CC3" s="316"/>
      <c r="CD3" s="316"/>
      <c r="CE3" s="316"/>
      <c r="CF3" s="316"/>
      <c r="CG3" s="316"/>
      <c r="CH3" s="316"/>
      <c r="CI3" s="316"/>
      <c r="CJ3" s="316"/>
      <c r="CK3" s="316"/>
      <c r="CL3" s="316"/>
      <c r="CM3" s="316"/>
      <c r="CN3" s="316"/>
      <c r="CO3" s="316"/>
      <c r="CP3" s="316"/>
      <c r="CQ3" s="316"/>
      <c r="CR3" s="316"/>
      <c r="CS3" s="316"/>
      <c r="CT3" s="316"/>
      <c r="CU3" s="316"/>
      <c r="CV3" s="316"/>
      <c r="CW3" s="316"/>
      <c r="CX3" s="316"/>
      <c r="CY3" s="316"/>
      <c r="CZ3" s="316"/>
      <c r="DA3" s="316"/>
      <c r="DB3" s="316"/>
      <c r="DC3" s="316"/>
      <c r="DD3" s="316"/>
      <c r="DE3" s="316"/>
      <c r="DF3" s="316"/>
      <c r="DG3" s="316"/>
      <c r="DH3" s="316"/>
      <c r="DI3" s="316"/>
      <c r="DJ3" s="316"/>
      <c r="DK3" s="316"/>
      <c r="DL3" s="316"/>
      <c r="DM3" s="316"/>
      <c r="DN3" s="316"/>
      <c r="DO3" s="316"/>
      <c r="DP3" s="316"/>
      <c r="DQ3" s="316"/>
      <c r="DR3" s="316"/>
      <c r="DS3" s="316"/>
      <c r="DT3" s="316"/>
      <c r="DU3" s="316"/>
      <c r="DV3" s="316"/>
      <c r="DW3" s="316"/>
      <c r="DX3" s="316"/>
      <c r="DY3" s="316"/>
      <c r="DZ3" s="316"/>
      <c r="EA3" s="316"/>
      <c r="EB3" s="316"/>
      <c r="EC3" s="316"/>
      <c r="ED3" s="316"/>
      <c r="EE3" s="316"/>
      <c r="EF3" s="316"/>
      <c r="EG3" s="316"/>
      <c r="EH3" s="316"/>
      <c r="EI3" s="316"/>
      <c r="EJ3" s="316"/>
      <c r="EK3" s="316"/>
      <c r="EL3" s="316"/>
      <c r="EM3" s="316"/>
      <c r="EN3" s="316"/>
      <c r="EO3" s="316"/>
      <c r="EP3" s="316"/>
      <c r="EQ3" s="316"/>
      <c r="ER3" s="316"/>
      <c r="ES3" s="316"/>
      <c r="ET3" s="316"/>
      <c r="EU3" s="316"/>
      <c r="EV3" s="316"/>
      <c r="EW3" s="316"/>
      <c r="EX3" s="316"/>
      <c r="EY3" s="316"/>
      <c r="EZ3" s="316"/>
      <c r="FA3" s="316"/>
      <c r="FB3" s="316"/>
      <c r="FC3" s="316"/>
      <c r="FD3" s="316"/>
      <c r="FE3" s="316"/>
      <c r="FF3" s="316"/>
      <c r="FG3" s="316"/>
      <c r="FH3" s="316"/>
      <c r="FI3" s="316"/>
      <c r="FJ3" s="316"/>
      <c r="FK3" s="316"/>
      <c r="FL3" s="316"/>
      <c r="FM3" s="316"/>
      <c r="FN3" s="316"/>
      <c r="FO3" s="316"/>
      <c r="FP3" s="316"/>
      <c r="FQ3" s="316"/>
      <c r="FR3" s="316"/>
      <c r="FS3" s="316"/>
      <c r="FT3" s="316"/>
      <c r="FU3" s="316"/>
      <c r="FV3" s="316"/>
      <c r="FW3" s="316"/>
      <c r="FX3" s="316"/>
      <c r="FY3" s="316"/>
      <c r="FZ3" s="316"/>
      <c r="GA3" s="316"/>
      <c r="GB3" s="316"/>
      <c r="GC3" s="316"/>
      <c r="GD3" s="316"/>
      <c r="GE3" s="316"/>
      <c r="GF3" s="316"/>
      <c r="GG3" s="316"/>
      <c r="GH3" s="316"/>
      <c r="GI3" s="316"/>
      <c r="GJ3" s="316"/>
      <c r="GK3" s="316"/>
      <c r="GL3" s="316"/>
      <c r="GM3" s="316"/>
      <c r="GN3" s="316"/>
      <c r="GO3" s="316"/>
      <c r="GP3" s="316"/>
      <c r="GQ3" s="316"/>
      <c r="GR3" s="316"/>
      <c r="GS3" s="316"/>
      <c r="GT3" s="316"/>
      <c r="GU3" s="316"/>
      <c r="GV3" s="316"/>
      <c r="GW3" s="316"/>
      <c r="GX3" s="316"/>
      <c r="GY3" s="316"/>
      <c r="GZ3" s="316"/>
      <c r="HA3" s="316"/>
      <c r="HB3" s="316"/>
      <c r="HC3" s="316"/>
      <c r="HD3" s="316"/>
      <c r="HE3" s="316"/>
      <c r="HF3" s="316"/>
      <c r="HG3" s="316"/>
      <c r="HH3" s="316"/>
      <c r="HI3" s="316"/>
      <c r="HJ3" s="316"/>
      <c r="HK3" s="316"/>
      <c r="HL3" s="316"/>
      <c r="HM3" s="316"/>
      <c r="HN3" s="316"/>
      <c r="HO3" s="316"/>
      <c r="HP3" s="316"/>
      <c r="HQ3" s="316"/>
      <c r="HR3" s="316"/>
      <c r="HS3" s="316"/>
      <c r="HT3" s="316"/>
      <c r="HU3" s="316"/>
      <c r="HV3" s="316"/>
      <c r="HW3" s="316"/>
      <c r="HX3" s="316"/>
      <c r="HY3" s="316"/>
      <c r="HZ3" s="316"/>
      <c r="IA3" s="316"/>
      <c r="IB3" s="316"/>
      <c r="IC3" s="316"/>
      <c r="ID3" s="316"/>
      <c r="IE3" s="316"/>
      <c r="IF3" s="316"/>
      <c r="IG3" s="316"/>
      <c r="IH3" s="316"/>
      <c r="II3" s="316"/>
      <c r="IJ3" s="316"/>
      <c r="IK3" s="316"/>
      <c r="IL3" s="316"/>
      <c r="IM3" s="316"/>
      <c r="IN3" s="316"/>
      <c r="IO3" s="316"/>
      <c r="IP3" s="316"/>
      <c r="IQ3" s="316"/>
      <c r="IR3" s="316"/>
      <c r="IS3" s="316"/>
      <c r="IT3" s="316"/>
      <c r="IU3" s="316"/>
      <c r="IV3" s="316"/>
    </row>
    <row r="4" spans="2:256" s="318" customFormat="1" ht="15" customHeight="1" x14ac:dyDescent="0.25">
      <c r="B4" s="317" t="s">
        <v>395</v>
      </c>
      <c r="D4" s="317"/>
      <c r="E4" s="317"/>
      <c r="F4" s="319"/>
      <c r="G4" s="319"/>
      <c r="H4" s="320"/>
      <c r="I4" s="321"/>
      <c r="J4" s="321"/>
      <c r="K4" s="321"/>
      <c r="L4" s="321"/>
      <c r="M4" s="321"/>
      <c r="N4" s="321"/>
      <c r="O4" s="321"/>
      <c r="P4" s="321"/>
      <c r="Q4" s="321"/>
      <c r="R4" s="321"/>
      <c r="S4" s="321"/>
      <c r="T4" s="321"/>
      <c r="U4" s="321"/>
      <c r="V4" s="321"/>
      <c r="W4" s="321"/>
      <c r="X4" s="321"/>
      <c r="Y4" s="321"/>
      <c r="Z4" s="321"/>
      <c r="AA4" s="321"/>
      <c r="AB4" s="321"/>
      <c r="AC4" s="321"/>
      <c r="AD4" s="321"/>
      <c r="AE4" s="321"/>
      <c r="AF4" s="321"/>
      <c r="AG4" s="321"/>
      <c r="AH4" s="321"/>
      <c r="AI4" s="321"/>
      <c r="AJ4" s="321"/>
      <c r="AK4" s="321"/>
      <c r="AL4" s="321"/>
      <c r="AM4" s="321"/>
      <c r="AN4" s="321"/>
      <c r="AO4" s="321"/>
      <c r="AP4" s="321"/>
      <c r="AQ4" s="321"/>
      <c r="AR4" s="321"/>
      <c r="AS4" s="321"/>
      <c r="AT4" s="321"/>
      <c r="AU4" s="321"/>
      <c r="AV4" s="321"/>
      <c r="AW4" s="321"/>
      <c r="AX4" s="321"/>
      <c r="AY4" s="321"/>
      <c r="AZ4" s="321"/>
      <c r="BA4" s="321"/>
      <c r="BB4" s="321"/>
      <c r="BC4" s="321"/>
      <c r="BD4" s="321"/>
      <c r="BE4" s="321"/>
      <c r="BF4" s="321"/>
      <c r="BG4" s="321"/>
      <c r="BH4" s="321"/>
      <c r="BI4" s="321"/>
      <c r="BJ4" s="321"/>
      <c r="BK4" s="321"/>
      <c r="BL4" s="321"/>
      <c r="BM4" s="321"/>
      <c r="BN4" s="321"/>
      <c r="BO4" s="321"/>
      <c r="BP4" s="321"/>
      <c r="BQ4" s="321"/>
      <c r="BR4" s="321"/>
      <c r="BS4" s="321"/>
      <c r="BT4" s="321"/>
      <c r="BU4" s="321"/>
      <c r="BV4" s="321"/>
      <c r="BW4" s="321"/>
      <c r="BX4" s="321"/>
      <c r="BY4" s="321"/>
      <c r="BZ4" s="321"/>
      <c r="CA4" s="321"/>
      <c r="CB4" s="321"/>
      <c r="CC4" s="321"/>
      <c r="CD4" s="321"/>
      <c r="CE4" s="321"/>
      <c r="CF4" s="321"/>
      <c r="CG4" s="321"/>
      <c r="CH4" s="321"/>
      <c r="CI4" s="321"/>
      <c r="CJ4" s="321"/>
      <c r="CK4" s="321"/>
      <c r="CL4" s="321"/>
      <c r="CM4" s="321"/>
      <c r="CN4" s="321"/>
      <c r="CO4" s="321"/>
      <c r="CP4" s="321"/>
      <c r="CQ4" s="321"/>
      <c r="CR4" s="321"/>
      <c r="CS4" s="321"/>
      <c r="CT4" s="321"/>
      <c r="CU4" s="321"/>
      <c r="CV4" s="321"/>
      <c r="CW4" s="321"/>
      <c r="CX4" s="321"/>
      <c r="CY4" s="321"/>
      <c r="CZ4" s="321"/>
      <c r="DA4" s="321"/>
      <c r="DB4" s="321"/>
      <c r="DC4" s="321"/>
      <c r="DD4" s="321"/>
      <c r="DE4" s="321"/>
      <c r="DF4" s="321"/>
      <c r="DG4" s="321"/>
      <c r="DH4" s="321"/>
      <c r="DI4" s="321"/>
      <c r="DJ4" s="321"/>
      <c r="DK4" s="321"/>
      <c r="DL4" s="321"/>
      <c r="DM4" s="321"/>
      <c r="DN4" s="321"/>
      <c r="DO4" s="321"/>
      <c r="DP4" s="321"/>
      <c r="DQ4" s="321"/>
      <c r="DR4" s="321"/>
      <c r="DS4" s="321"/>
      <c r="DT4" s="321"/>
      <c r="DU4" s="321"/>
      <c r="DV4" s="321"/>
      <c r="DW4" s="321"/>
      <c r="DX4" s="321"/>
      <c r="DY4" s="321"/>
      <c r="DZ4" s="321"/>
      <c r="EA4" s="321"/>
      <c r="EB4" s="321"/>
      <c r="EC4" s="321"/>
      <c r="ED4" s="321"/>
      <c r="EE4" s="321"/>
      <c r="EF4" s="321"/>
      <c r="EG4" s="321"/>
      <c r="EH4" s="321"/>
      <c r="EI4" s="321"/>
      <c r="EJ4" s="321"/>
      <c r="EK4" s="321"/>
      <c r="EL4" s="321"/>
      <c r="EM4" s="321"/>
      <c r="EN4" s="321"/>
      <c r="EO4" s="321"/>
      <c r="EP4" s="321"/>
      <c r="EQ4" s="321"/>
      <c r="ER4" s="321"/>
      <c r="ES4" s="321"/>
      <c r="ET4" s="321"/>
      <c r="EU4" s="321"/>
      <c r="EV4" s="321"/>
      <c r="EW4" s="321"/>
      <c r="EX4" s="321"/>
      <c r="EY4" s="321"/>
      <c r="EZ4" s="321"/>
      <c r="FA4" s="321"/>
      <c r="FB4" s="321"/>
      <c r="FC4" s="321"/>
      <c r="FD4" s="321"/>
      <c r="FE4" s="321"/>
      <c r="FF4" s="321"/>
      <c r="FG4" s="321"/>
      <c r="FH4" s="321"/>
      <c r="FI4" s="321"/>
      <c r="FJ4" s="321"/>
      <c r="FK4" s="321"/>
      <c r="FL4" s="321"/>
      <c r="FM4" s="321"/>
      <c r="FN4" s="321"/>
      <c r="FO4" s="321"/>
      <c r="FP4" s="321"/>
      <c r="FQ4" s="321"/>
      <c r="FR4" s="321"/>
      <c r="FS4" s="321"/>
      <c r="FT4" s="321"/>
      <c r="FU4" s="321"/>
      <c r="FV4" s="321"/>
      <c r="FW4" s="321"/>
      <c r="FX4" s="321"/>
      <c r="FY4" s="321"/>
      <c r="FZ4" s="321"/>
      <c r="GA4" s="321"/>
      <c r="GB4" s="321"/>
      <c r="GC4" s="321"/>
      <c r="GD4" s="321"/>
      <c r="GE4" s="321"/>
      <c r="GF4" s="321"/>
      <c r="GG4" s="321"/>
      <c r="GH4" s="321"/>
      <c r="GI4" s="321"/>
      <c r="GJ4" s="321"/>
      <c r="GK4" s="321"/>
      <c r="GL4" s="321"/>
      <c r="GM4" s="321"/>
      <c r="GN4" s="321"/>
      <c r="GO4" s="321"/>
      <c r="GP4" s="321"/>
      <c r="GQ4" s="321"/>
      <c r="GR4" s="321"/>
      <c r="GS4" s="321"/>
      <c r="GT4" s="321"/>
      <c r="GU4" s="321"/>
      <c r="GV4" s="321"/>
      <c r="GW4" s="321"/>
      <c r="GX4" s="321"/>
      <c r="GY4" s="321"/>
      <c r="GZ4" s="321"/>
      <c r="HA4" s="321"/>
      <c r="HB4" s="321"/>
      <c r="HC4" s="321"/>
      <c r="HD4" s="321"/>
      <c r="HE4" s="321"/>
      <c r="HF4" s="321"/>
      <c r="HG4" s="321"/>
      <c r="HH4" s="321"/>
      <c r="HI4" s="321"/>
      <c r="HJ4" s="321"/>
      <c r="HK4" s="321"/>
      <c r="HL4" s="321"/>
      <c r="HM4" s="321"/>
      <c r="HN4" s="321"/>
      <c r="HO4" s="321"/>
      <c r="HP4" s="321"/>
      <c r="HQ4" s="321"/>
      <c r="HR4" s="321"/>
      <c r="HS4" s="321"/>
      <c r="HT4" s="321"/>
      <c r="HU4" s="321"/>
      <c r="HV4" s="321"/>
      <c r="HW4" s="321"/>
      <c r="HX4" s="321"/>
      <c r="HY4" s="321"/>
      <c r="HZ4" s="321"/>
      <c r="IA4" s="321"/>
      <c r="IB4" s="321"/>
      <c r="IC4" s="321"/>
      <c r="ID4" s="321"/>
      <c r="IE4" s="321"/>
      <c r="IF4" s="321"/>
      <c r="IG4" s="321"/>
      <c r="IH4" s="321"/>
      <c r="II4" s="321"/>
      <c r="IJ4" s="321"/>
      <c r="IK4" s="321"/>
      <c r="IL4" s="321"/>
      <c r="IM4" s="321"/>
      <c r="IN4" s="321"/>
      <c r="IO4" s="321"/>
      <c r="IP4" s="321"/>
      <c r="IQ4" s="321"/>
      <c r="IR4" s="321"/>
      <c r="IS4" s="321"/>
      <c r="IT4" s="321"/>
      <c r="IU4" s="321"/>
      <c r="IV4" s="321"/>
    </row>
    <row r="5" spans="2:256" s="318" customFormat="1" ht="15" customHeight="1" x14ac:dyDescent="0.25">
      <c r="B5" s="317"/>
      <c r="D5" s="317"/>
      <c r="E5" s="317"/>
      <c r="F5" s="319"/>
      <c r="G5" s="319"/>
      <c r="H5" s="320"/>
      <c r="I5" s="321"/>
      <c r="J5" s="321"/>
      <c r="K5" s="321"/>
      <c r="L5" s="321"/>
      <c r="M5" s="321"/>
      <c r="N5" s="321"/>
      <c r="O5" s="321"/>
      <c r="P5" s="321"/>
      <c r="Q5" s="321"/>
      <c r="R5" s="321"/>
      <c r="S5" s="321"/>
      <c r="T5" s="321"/>
      <c r="U5" s="321"/>
      <c r="V5" s="321"/>
      <c r="W5" s="321"/>
      <c r="X5" s="321"/>
      <c r="Y5" s="321"/>
      <c r="Z5" s="321"/>
      <c r="AA5" s="321"/>
      <c r="AB5" s="321"/>
      <c r="AC5" s="321"/>
      <c r="AD5" s="321"/>
      <c r="AE5" s="321"/>
      <c r="AF5" s="321"/>
      <c r="AG5" s="321"/>
      <c r="AH5" s="321"/>
      <c r="AI5" s="321"/>
      <c r="AJ5" s="321"/>
      <c r="AK5" s="321"/>
      <c r="AL5" s="321"/>
      <c r="AM5" s="321"/>
      <c r="AN5" s="321"/>
      <c r="AO5" s="321"/>
      <c r="AP5" s="321"/>
      <c r="AQ5" s="321"/>
      <c r="AR5" s="321"/>
      <c r="AS5" s="321"/>
      <c r="AT5" s="321"/>
      <c r="AU5" s="321"/>
      <c r="AV5" s="321"/>
      <c r="AW5" s="321"/>
      <c r="AX5" s="321"/>
      <c r="AY5" s="321"/>
      <c r="AZ5" s="321"/>
      <c r="BA5" s="321"/>
      <c r="BB5" s="321"/>
      <c r="BC5" s="321"/>
      <c r="BD5" s="321"/>
      <c r="BE5" s="321"/>
      <c r="BF5" s="321"/>
      <c r="BG5" s="321"/>
      <c r="BH5" s="321"/>
      <c r="BI5" s="321"/>
      <c r="BJ5" s="321"/>
      <c r="BK5" s="321"/>
      <c r="BL5" s="321"/>
      <c r="BM5" s="321"/>
      <c r="BN5" s="321"/>
      <c r="BO5" s="321"/>
      <c r="BP5" s="321"/>
      <c r="BQ5" s="321"/>
      <c r="BR5" s="321"/>
      <c r="BS5" s="321"/>
      <c r="BT5" s="321"/>
      <c r="BU5" s="321"/>
      <c r="BV5" s="321"/>
      <c r="BW5" s="321"/>
      <c r="BX5" s="321"/>
      <c r="BY5" s="321"/>
      <c r="BZ5" s="321"/>
      <c r="CA5" s="321"/>
      <c r="CB5" s="321"/>
      <c r="CC5" s="321"/>
      <c r="CD5" s="321"/>
      <c r="CE5" s="321"/>
      <c r="CF5" s="321"/>
      <c r="CG5" s="321"/>
      <c r="CH5" s="321"/>
      <c r="CI5" s="321"/>
      <c r="CJ5" s="321"/>
      <c r="CK5" s="321"/>
      <c r="CL5" s="321"/>
      <c r="CM5" s="321"/>
      <c r="CN5" s="321"/>
      <c r="CO5" s="321"/>
      <c r="CP5" s="321"/>
      <c r="CQ5" s="321"/>
      <c r="CR5" s="321"/>
      <c r="CS5" s="321"/>
      <c r="CT5" s="321"/>
      <c r="CU5" s="321"/>
      <c r="CV5" s="321"/>
      <c r="CW5" s="321"/>
      <c r="CX5" s="321"/>
      <c r="CY5" s="321"/>
      <c r="CZ5" s="321"/>
      <c r="DA5" s="321"/>
      <c r="DB5" s="321"/>
      <c r="DC5" s="321"/>
      <c r="DD5" s="321"/>
      <c r="DE5" s="321"/>
      <c r="DF5" s="321"/>
      <c r="DG5" s="321"/>
      <c r="DH5" s="321"/>
      <c r="DI5" s="321"/>
      <c r="DJ5" s="321"/>
      <c r="DK5" s="321"/>
      <c r="DL5" s="321"/>
      <c r="DM5" s="321"/>
      <c r="DN5" s="321"/>
      <c r="DO5" s="321"/>
      <c r="DP5" s="321"/>
      <c r="DQ5" s="321"/>
      <c r="DR5" s="321"/>
      <c r="DS5" s="321"/>
      <c r="DT5" s="321"/>
      <c r="DU5" s="321"/>
      <c r="DV5" s="321"/>
      <c r="DW5" s="321"/>
      <c r="DX5" s="321"/>
      <c r="DY5" s="321"/>
      <c r="DZ5" s="321"/>
      <c r="EA5" s="321"/>
      <c r="EB5" s="321"/>
      <c r="EC5" s="321"/>
      <c r="ED5" s="321"/>
      <c r="EE5" s="321"/>
      <c r="EF5" s="321"/>
      <c r="EG5" s="321"/>
      <c r="EH5" s="321"/>
      <c r="EI5" s="321"/>
      <c r="EJ5" s="321"/>
      <c r="EK5" s="321"/>
      <c r="EL5" s="321"/>
      <c r="EM5" s="321"/>
      <c r="EN5" s="321"/>
      <c r="EO5" s="321"/>
      <c r="EP5" s="321"/>
      <c r="EQ5" s="321"/>
      <c r="ER5" s="321"/>
      <c r="ES5" s="321"/>
      <c r="ET5" s="321"/>
      <c r="EU5" s="321"/>
      <c r="EV5" s="321"/>
      <c r="EW5" s="321"/>
      <c r="EX5" s="321"/>
      <c r="EY5" s="321"/>
      <c r="EZ5" s="321"/>
      <c r="FA5" s="321"/>
      <c r="FB5" s="321"/>
      <c r="FC5" s="321"/>
      <c r="FD5" s="321"/>
      <c r="FE5" s="321"/>
      <c r="FF5" s="321"/>
      <c r="FG5" s="321"/>
      <c r="FH5" s="321"/>
      <c r="FI5" s="321"/>
      <c r="FJ5" s="321"/>
      <c r="FK5" s="321"/>
      <c r="FL5" s="321"/>
      <c r="FM5" s="321"/>
      <c r="FN5" s="321"/>
      <c r="FO5" s="321"/>
      <c r="FP5" s="321"/>
      <c r="FQ5" s="321"/>
      <c r="FR5" s="321"/>
      <c r="FS5" s="321"/>
      <c r="FT5" s="321"/>
      <c r="FU5" s="321"/>
      <c r="FV5" s="321"/>
      <c r="FW5" s="321"/>
      <c r="FX5" s="321"/>
      <c r="FY5" s="321"/>
      <c r="FZ5" s="321"/>
      <c r="GA5" s="321"/>
      <c r="GB5" s="321"/>
      <c r="GC5" s="321"/>
      <c r="GD5" s="321"/>
      <c r="GE5" s="321"/>
      <c r="GF5" s="321"/>
      <c r="GG5" s="321"/>
      <c r="GH5" s="321"/>
      <c r="GI5" s="321"/>
      <c r="GJ5" s="321"/>
      <c r="GK5" s="321"/>
      <c r="GL5" s="321"/>
      <c r="GM5" s="321"/>
      <c r="GN5" s="321"/>
      <c r="GO5" s="321"/>
      <c r="GP5" s="321"/>
      <c r="GQ5" s="321"/>
      <c r="GR5" s="321"/>
      <c r="GS5" s="321"/>
      <c r="GT5" s="321"/>
      <c r="GU5" s="321"/>
      <c r="GV5" s="321"/>
      <c r="GW5" s="321"/>
      <c r="GX5" s="321"/>
      <c r="GY5" s="321"/>
      <c r="GZ5" s="321"/>
      <c r="HA5" s="321"/>
      <c r="HB5" s="321"/>
      <c r="HC5" s="321"/>
      <c r="HD5" s="321"/>
      <c r="HE5" s="321"/>
      <c r="HF5" s="321"/>
      <c r="HG5" s="321"/>
      <c r="HH5" s="321"/>
      <c r="HI5" s="321"/>
      <c r="HJ5" s="321"/>
      <c r="HK5" s="321"/>
      <c r="HL5" s="321"/>
      <c r="HM5" s="321"/>
      <c r="HN5" s="321"/>
      <c r="HO5" s="321"/>
      <c r="HP5" s="321"/>
      <c r="HQ5" s="321"/>
      <c r="HR5" s="321"/>
      <c r="HS5" s="321"/>
      <c r="HT5" s="321"/>
      <c r="HU5" s="321"/>
      <c r="HV5" s="321"/>
      <c r="HW5" s="321"/>
      <c r="HX5" s="321"/>
      <c r="HY5" s="321"/>
      <c r="HZ5" s="321"/>
      <c r="IA5" s="321"/>
      <c r="IB5" s="321"/>
      <c r="IC5" s="321"/>
      <c r="ID5" s="321"/>
      <c r="IE5" s="321"/>
      <c r="IF5" s="321"/>
      <c r="IG5" s="321"/>
      <c r="IH5" s="321"/>
      <c r="II5" s="321"/>
      <c r="IJ5" s="321"/>
      <c r="IK5" s="321"/>
      <c r="IL5" s="321"/>
      <c r="IM5" s="321"/>
      <c r="IN5" s="321"/>
      <c r="IO5" s="321"/>
      <c r="IP5" s="321"/>
      <c r="IQ5" s="321"/>
      <c r="IR5" s="321"/>
      <c r="IS5" s="321"/>
      <c r="IT5" s="321"/>
      <c r="IU5" s="321"/>
      <c r="IV5" s="321"/>
    </row>
    <row r="6" spans="2:256" s="318" customFormat="1" ht="15" customHeight="1" x14ac:dyDescent="0.25">
      <c r="B6" s="346" t="s">
        <v>327</v>
      </c>
      <c r="C6" s="347"/>
      <c r="D6" s="348"/>
      <c r="E6" s="348"/>
      <c r="F6" s="319"/>
      <c r="G6" s="319"/>
      <c r="H6" s="320"/>
      <c r="I6" s="321"/>
      <c r="J6" s="321"/>
      <c r="K6" s="321"/>
      <c r="L6" s="321"/>
      <c r="M6" s="321"/>
      <c r="N6" s="321"/>
      <c r="O6" s="321"/>
      <c r="P6" s="321"/>
      <c r="Q6" s="321"/>
      <c r="R6" s="321"/>
      <c r="S6" s="321"/>
      <c r="T6" s="321"/>
      <c r="U6" s="321"/>
      <c r="V6" s="321"/>
      <c r="W6" s="321"/>
      <c r="X6" s="321"/>
      <c r="Y6" s="321"/>
      <c r="Z6" s="321"/>
      <c r="AA6" s="321"/>
      <c r="AB6" s="321"/>
      <c r="AC6" s="321"/>
      <c r="AD6" s="321"/>
      <c r="AE6" s="321"/>
      <c r="AF6" s="321"/>
      <c r="AG6" s="321"/>
      <c r="AH6" s="321"/>
      <c r="AI6" s="321"/>
      <c r="AJ6" s="321"/>
      <c r="AK6" s="321"/>
      <c r="AL6" s="321"/>
      <c r="AM6" s="321"/>
      <c r="AN6" s="321"/>
      <c r="AO6" s="321"/>
      <c r="AP6" s="321"/>
      <c r="AQ6" s="321"/>
      <c r="AR6" s="321"/>
      <c r="AS6" s="321"/>
      <c r="AT6" s="321"/>
      <c r="AU6" s="321"/>
      <c r="AV6" s="321"/>
      <c r="AW6" s="321"/>
      <c r="AX6" s="321"/>
      <c r="AY6" s="321"/>
      <c r="AZ6" s="321"/>
      <c r="BA6" s="321"/>
      <c r="BB6" s="321"/>
      <c r="BC6" s="321"/>
      <c r="BD6" s="321"/>
      <c r="BE6" s="321"/>
      <c r="BF6" s="321"/>
      <c r="BG6" s="321"/>
      <c r="BH6" s="321"/>
      <c r="BI6" s="321"/>
      <c r="BJ6" s="321"/>
      <c r="BK6" s="321"/>
      <c r="BL6" s="321"/>
      <c r="BM6" s="321"/>
      <c r="BN6" s="321"/>
      <c r="BO6" s="321"/>
      <c r="BP6" s="321"/>
      <c r="BQ6" s="321"/>
      <c r="BR6" s="321"/>
      <c r="BS6" s="321"/>
      <c r="BT6" s="321"/>
      <c r="BU6" s="321"/>
      <c r="BV6" s="321"/>
      <c r="BW6" s="321"/>
      <c r="BX6" s="321"/>
      <c r="BY6" s="321"/>
      <c r="BZ6" s="321"/>
      <c r="CA6" s="321"/>
      <c r="CB6" s="321"/>
      <c r="CC6" s="321"/>
      <c r="CD6" s="321"/>
      <c r="CE6" s="321"/>
      <c r="CF6" s="321"/>
      <c r="CG6" s="321"/>
      <c r="CH6" s="321"/>
      <c r="CI6" s="321"/>
      <c r="CJ6" s="321"/>
      <c r="CK6" s="321"/>
      <c r="CL6" s="321"/>
      <c r="CM6" s="321"/>
      <c r="CN6" s="321"/>
      <c r="CO6" s="321"/>
      <c r="CP6" s="321"/>
      <c r="CQ6" s="321"/>
      <c r="CR6" s="321"/>
      <c r="CS6" s="321"/>
      <c r="CT6" s="321"/>
      <c r="CU6" s="321"/>
      <c r="CV6" s="321"/>
      <c r="CW6" s="321"/>
      <c r="CX6" s="321"/>
      <c r="CY6" s="321"/>
      <c r="CZ6" s="321"/>
      <c r="DA6" s="321"/>
      <c r="DB6" s="321"/>
      <c r="DC6" s="321"/>
      <c r="DD6" s="321"/>
      <c r="DE6" s="321"/>
      <c r="DF6" s="321"/>
      <c r="DG6" s="321"/>
      <c r="DH6" s="321"/>
      <c r="DI6" s="321"/>
      <c r="DJ6" s="321"/>
      <c r="DK6" s="321"/>
      <c r="DL6" s="321"/>
      <c r="DM6" s="321"/>
      <c r="DN6" s="321"/>
      <c r="DO6" s="321"/>
      <c r="DP6" s="321"/>
      <c r="DQ6" s="321"/>
      <c r="DR6" s="321"/>
      <c r="DS6" s="321"/>
      <c r="DT6" s="321"/>
      <c r="DU6" s="321"/>
      <c r="DV6" s="321"/>
      <c r="DW6" s="321"/>
      <c r="DX6" s="321"/>
      <c r="DY6" s="321"/>
      <c r="DZ6" s="321"/>
      <c r="EA6" s="321"/>
      <c r="EB6" s="321"/>
      <c r="EC6" s="321"/>
      <c r="ED6" s="321"/>
      <c r="EE6" s="321"/>
      <c r="EF6" s="321"/>
      <c r="EG6" s="321"/>
      <c r="EH6" s="321"/>
      <c r="EI6" s="321"/>
      <c r="EJ6" s="321"/>
      <c r="EK6" s="321"/>
      <c r="EL6" s="321"/>
      <c r="EM6" s="321"/>
      <c r="EN6" s="321"/>
      <c r="EO6" s="321"/>
      <c r="EP6" s="321"/>
      <c r="EQ6" s="321"/>
      <c r="ER6" s="321"/>
      <c r="ES6" s="321"/>
      <c r="ET6" s="321"/>
      <c r="EU6" s="321"/>
      <c r="EV6" s="321"/>
      <c r="EW6" s="321"/>
      <c r="EX6" s="321"/>
      <c r="EY6" s="321"/>
      <c r="EZ6" s="321"/>
      <c r="FA6" s="321"/>
      <c r="FB6" s="321"/>
      <c r="FC6" s="321"/>
      <c r="FD6" s="321"/>
      <c r="FE6" s="321"/>
      <c r="FF6" s="321"/>
      <c r="FG6" s="321"/>
      <c r="FH6" s="321"/>
      <c r="FI6" s="321"/>
      <c r="FJ6" s="321"/>
      <c r="FK6" s="321"/>
      <c r="FL6" s="321"/>
      <c r="FM6" s="321"/>
      <c r="FN6" s="321"/>
      <c r="FO6" s="321"/>
      <c r="FP6" s="321"/>
      <c r="FQ6" s="321"/>
      <c r="FR6" s="321"/>
      <c r="FS6" s="321"/>
      <c r="FT6" s="321"/>
      <c r="FU6" s="321"/>
      <c r="FV6" s="321"/>
      <c r="FW6" s="321"/>
      <c r="FX6" s="321"/>
      <c r="FY6" s="321"/>
      <c r="FZ6" s="321"/>
      <c r="GA6" s="321"/>
      <c r="GB6" s="321"/>
      <c r="GC6" s="321"/>
      <c r="GD6" s="321"/>
      <c r="GE6" s="321"/>
      <c r="GF6" s="321"/>
      <c r="GG6" s="321"/>
      <c r="GH6" s="321"/>
      <c r="GI6" s="321"/>
      <c r="GJ6" s="321"/>
      <c r="GK6" s="321"/>
      <c r="GL6" s="321"/>
      <c r="GM6" s="321"/>
      <c r="GN6" s="321"/>
      <c r="GO6" s="321"/>
      <c r="GP6" s="321"/>
      <c r="GQ6" s="321"/>
      <c r="GR6" s="321"/>
      <c r="GS6" s="321"/>
      <c r="GT6" s="321"/>
      <c r="GU6" s="321"/>
      <c r="GV6" s="321"/>
      <c r="GW6" s="321"/>
      <c r="GX6" s="321"/>
      <c r="GY6" s="321"/>
      <c r="GZ6" s="321"/>
      <c r="HA6" s="321"/>
      <c r="HB6" s="321"/>
      <c r="HC6" s="321"/>
      <c r="HD6" s="321"/>
      <c r="HE6" s="321"/>
      <c r="HF6" s="321"/>
      <c r="HG6" s="321"/>
      <c r="HH6" s="321"/>
      <c r="HI6" s="321"/>
      <c r="HJ6" s="321"/>
      <c r="HK6" s="321"/>
      <c r="HL6" s="321"/>
      <c r="HM6" s="321"/>
      <c r="HN6" s="321"/>
      <c r="HO6" s="321"/>
      <c r="HP6" s="321"/>
      <c r="HQ6" s="321"/>
      <c r="HR6" s="321"/>
      <c r="HS6" s="321"/>
      <c r="HT6" s="321"/>
      <c r="HU6" s="321"/>
      <c r="HV6" s="321"/>
      <c r="HW6" s="321"/>
      <c r="HX6" s="321"/>
      <c r="HY6" s="321"/>
      <c r="HZ6" s="321"/>
      <c r="IA6" s="321"/>
      <c r="IB6" s="321"/>
      <c r="IC6" s="321"/>
      <c r="ID6" s="321"/>
      <c r="IE6" s="321"/>
      <c r="IF6" s="321"/>
      <c r="IG6" s="321"/>
      <c r="IH6" s="321"/>
      <c r="II6" s="321"/>
      <c r="IJ6" s="321"/>
      <c r="IK6" s="321"/>
      <c r="IL6" s="321"/>
      <c r="IM6" s="321"/>
      <c r="IN6" s="321"/>
      <c r="IO6" s="321"/>
      <c r="IP6" s="321"/>
      <c r="IQ6" s="321"/>
      <c r="IR6" s="321"/>
      <c r="IS6" s="321"/>
      <c r="IT6" s="321"/>
      <c r="IU6" s="321"/>
      <c r="IV6" s="321"/>
    </row>
    <row r="7" spans="2:256" s="318" customFormat="1" ht="15" customHeight="1" x14ac:dyDescent="0.25">
      <c r="B7" s="322"/>
      <c r="C7" s="323"/>
      <c r="D7" s="324"/>
      <c r="E7" s="324"/>
      <c r="F7" s="319"/>
      <c r="G7" s="319"/>
      <c r="H7" s="320"/>
      <c r="I7" s="321"/>
      <c r="J7" s="321"/>
      <c r="K7" s="321"/>
      <c r="L7" s="321"/>
      <c r="M7" s="321"/>
      <c r="N7" s="321"/>
      <c r="O7" s="321"/>
      <c r="P7" s="321"/>
      <c r="Q7" s="321"/>
      <c r="R7" s="321"/>
      <c r="S7" s="321"/>
      <c r="T7" s="321"/>
      <c r="U7" s="321"/>
      <c r="V7" s="321"/>
      <c r="W7" s="321"/>
      <c r="X7" s="321"/>
      <c r="Y7" s="321"/>
      <c r="Z7" s="321"/>
      <c r="AA7" s="321"/>
      <c r="AB7" s="321"/>
      <c r="AC7" s="321"/>
      <c r="AD7" s="321"/>
      <c r="AE7" s="321"/>
      <c r="AF7" s="321"/>
      <c r="AG7" s="321"/>
      <c r="AH7" s="321"/>
      <c r="AI7" s="321"/>
      <c r="AJ7" s="321"/>
      <c r="AK7" s="321"/>
      <c r="AL7" s="321"/>
      <c r="AM7" s="321"/>
      <c r="AN7" s="321"/>
      <c r="AO7" s="321"/>
      <c r="AP7" s="321"/>
      <c r="AQ7" s="321"/>
      <c r="AR7" s="321"/>
      <c r="AS7" s="321"/>
      <c r="AT7" s="321"/>
      <c r="AU7" s="321"/>
      <c r="AV7" s="321"/>
      <c r="AW7" s="321"/>
      <c r="AX7" s="321"/>
      <c r="AY7" s="321"/>
      <c r="AZ7" s="321"/>
      <c r="BA7" s="321"/>
      <c r="BB7" s="321"/>
      <c r="BC7" s="321"/>
      <c r="BD7" s="321"/>
      <c r="BE7" s="321"/>
      <c r="BF7" s="321"/>
      <c r="BG7" s="321"/>
      <c r="BH7" s="321"/>
      <c r="BI7" s="321"/>
      <c r="BJ7" s="321"/>
      <c r="BK7" s="321"/>
      <c r="BL7" s="321"/>
      <c r="BM7" s="321"/>
      <c r="BN7" s="321"/>
      <c r="BO7" s="321"/>
      <c r="BP7" s="321"/>
      <c r="BQ7" s="321"/>
      <c r="BR7" s="321"/>
      <c r="BS7" s="321"/>
      <c r="BT7" s="321"/>
      <c r="BU7" s="321"/>
      <c r="BV7" s="321"/>
      <c r="BW7" s="321"/>
      <c r="BX7" s="321"/>
      <c r="BY7" s="321"/>
      <c r="BZ7" s="321"/>
      <c r="CA7" s="321"/>
      <c r="CB7" s="321"/>
      <c r="CC7" s="321"/>
      <c r="CD7" s="321"/>
      <c r="CE7" s="321"/>
      <c r="CF7" s="321"/>
      <c r="CG7" s="321"/>
      <c r="CH7" s="321"/>
      <c r="CI7" s="321"/>
      <c r="CJ7" s="321"/>
      <c r="CK7" s="321"/>
      <c r="CL7" s="321"/>
      <c r="CM7" s="321"/>
      <c r="CN7" s="321"/>
      <c r="CO7" s="321"/>
      <c r="CP7" s="321"/>
      <c r="CQ7" s="321"/>
      <c r="CR7" s="321"/>
      <c r="CS7" s="321"/>
      <c r="CT7" s="321"/>
      <c r="CU7" s="321"/>
      <c r="CV7" s="321"/>
      <c r="CW7" s="321"/>
      <c r="CX7" s="321"/>
      <c r="CY7" s="321"/>
      <c r="CZ7" s="321"/>
      <c r="DA7" s="321"/>
      <c r="DB7" s="321"/>
      <c r="DC7" s="321"/>
      <c r="DD7" s="321"/>
      <c r="DE7" s="321"/>
      <c r="DF7" s="321"/>
      <c r="DG7" s="321"/>
      <c r="DH7" s="321"/>
      <c r="DI7" s="321"/>
      <c r="DJ7" s="321"/>
      <c r="DK7" s="321"/>
      <c r="DL7" s="321"/>
      <c r="DM7" s="321"/>
      <c r="DN7" s="321"/>
      <c r="DO7" s="321"/>
      <c r="DP7" s="321"/>
      <c r="DQ7" s="321"/>
      <c r="DR7" s="321"/>
      <c r="DS7" s="321"/>
      <c r="DT7" s="321"/>
      <c r="DU7" s="321"/>
      <c r="DV7" s="321"/>
      <c r="DW7" s="321"/>
      <c r="DX7" s="321"/>
      <c r="DY7" s="321"/>
      <c r="DZ7" s="321"/>
      <c r="EA7" s="321"/>
      <c r="EB7" s="321"/>
      <c r="EC7" s="321"/>
      <c r="ED7" s="321"/>
      <c r="EE7" s="321"/>
      <c r="EF7" s="321"/>
      <c r="EG7" s="321"/>
      <c r="EH7" s="321"/>
      <c r="EI7" s="321"/>
      <c r="EJ7" s="321"/>
      <c r="EK7" s="321"/>
      <c r="EL7" s="321"/>
      <c r="EM7" s="321"/>
      <c r="EN7" s="321"/>
      <c r="EO7" s="321"/>
      <c r="EP7" s="321"/>
      <c r="EQ7" s="321"/>
      <c r="ER7" s="321"/>
      <c r="ES7" s="321"/>
      <c r="ET7" s="321"/>
      <c r="EU7" s="321"/>
      <c r="EV7" s="321"/>
      <c r="EW7" s="321"/>
      <c r="EX7" s="321"/>
      <c r="EY7" s="321"/>
      <c r="EZ7" s="321"/>
      <c r="FA7" s="321"/>
      <c r="FB7" s="321"/>
      <c r="FC7" s="321"/>
      <c r="FD7" s="321"/>
      <c r="FE7" s="321"/>
      <c r="FF7" s="321"/>
      <c r="FG7" s="321"/>
      <c r="FH7" s="321"/>
      <c r="FI7" s="321"/>
      <c r="FJ7" s="321"/>
      <c r="FK7" s="321"/>
      <c r="FL7" s="321"/>
      <c r="FM7" s="321"/>
      <c r="FN7" s="321"/>
      <c r="FO7" s="321"/>
      <c r="FP7" s="321"/>
      <c r="FQ7" s="321"/>
      <c r="FR7" s="321"/>
      <c r="FS7" s="321"/>
      <c r="FT7" s="321"/>
      <c r="FU7" s="321"/>
      <c r="FV7" s="321"/>
      <c r="FW7" s="321"/>
      <c r="FX7" s="321"/>
      <c r="FY7" s="321"/>
      <c r="FZ7" s="321"/>
      <c r="GA7" s="321"/>
      <c r="GB7" s="321"/>
      <c r="GC7" s="321"/>
      <c r="GD7" s="321"/>
      <c r="GE7" s="321"/>
      <c r="GF7" s="321"/>
      <c r="GG7" s="321"/>
      <c r="GH7" s="321"/>
      <c r="GI7" s="321"/>
      <c r="GJ7" s="321"/>
      <c r="GK7" s="321"/>
      <c r="GL7" s="321"/>
      <c r="GM7" s="321"/>
      <c r="GN7" s="321"/>
      <c r="GO7" s="321"/>
      <c r="GP7" s="321"/>
      <c r="GQ7" s="321"/>
      <c r="GR7" s="321"/>
      <c r="GS7" s="321"/>
      <c r="GT7" s="321"/>
      <c r="GU7" s="321"/>
      <c r="GV7" s="321"/>
      <c r="GW7" s="321"/>
      <c r="GX7" s="321"/>
      <c r="GY7" s="321"/>
      <c r="GZ7" s="321"/>
      <c r="HA7" s="321"/>
      <c r="HB7" s="321"/>
      <c r="HC7" s="321"/>
      <c r="HD7" s="321"/>
      <c r="HE7" s="321"/>
      <c r="HF7" s="321"/>
      <c r="HG7" s="321"/>
      <c r="HH7" s="321"/>
      <c r="HI7" s="321"/>
      <c r="HJ7" s="321"/>
      <c r="HK7" s="321"/>
      <c r="HL7" s="321"/>
      <c r="HM7" s="321"/>
      <c r="HN7" s="321"/>
      <c r="HO7" s="321"/>
      <c r="HP7" s="321"/>
      <c r="HQ7" s="321"/>
      <c r="HR7" s="321"/>
      <c r="HS7" s="321"/>
      <c r="HT7" s="321"/>
      <c r="HU7" s="321"/>
      <c r="HV7" s="321"/>
      <c r="HW7" s="321"/>
      <c r="HX7" s="321"/>
      <c r="HY7" s="321"/>
      <c r="HZ7" s="321"/>
      <c r="IA7" s="321"/>
      <c r="IB7" s="321"/>
      <c r="IC7" s="321"/>
      <c r="ID7" s="321"/>
      <c r="IE7" s="321"/>
      <c r="IF7" s="321"/>
      <c r="IG7" s="321"/>
      <c r="IH7" s="321"/>
      <c r="II7" s="321"/>
      <c r="IJ7" s="321"/>
      <c r="IK7" s="321"/>
      <c r="IL7" s="321"/>
      <c r="IM7" s="321"/>
      <c r="IN7" s="321"/>
      <c r="IO7" s="321"/>
      <c r="IP7" s="321"/>
      <c r="IQ7" s="321"/>
      <c r="IR7" s="321"/>
      <c r="IS7" s="321"/>
      <c r="IT7" s="321"/>
      <c r="IU7" s="321"/>
      <c r="IV7" s="321"/>
    </row>
    <row r="8" spans="2:256" s="318" customFormat="1" ht="15" hidden="1" customHeight="1" x14ac:dyDescent="0.25">
      <c r="B8" s="325" t="s">
        <v>388</v>
      </c>
      <c r="C8" s="326"/>
      <c r="D8" s="327"/>
      <c r="E8" s="327"/>
      <c r="F8" s="319"/>
      <c r="G8" s="328"/>
      <c r="H8" s="329"/>
      <c r="I8" s="329"/>
      <c r="J8" s="321"/>
      <c r="K8" s="321"/>
      <c r="L8" s="321"/>
      <c r="M8" s="321"/>
      <c r="N8" s="321"/>
      <c r="O8" s="321"/>
      <c r="P8" s="321"/>
      <c r="Q8" s="321"/>
      <c r="R8" s="321"/>
      <c r="S8" s="321"/>
      <c r="T8" s="321"/>
      <c r="U8" s="321"/>
      <c r="V8" s="321"/>
      <c r="W8" s="321"/>
      <c r="X8" s="321"/>
      <c r="Y8" s="321"/>
      <c r="Z8" s="321"/>
      <c r="AA8" s="321"/>
      <c r="AB8" s="321"/>
      <c r="AC8" s="321"/>
      <c r="AD8" s="321"/>
      <c r="AE8" s="321"/>
      <c r="AF8" s="321"/>
      <c r="AG8" s="321"/>
      <c r="AH8" s="321"/>
      <c r="AI8" s="321"/>
      <c r="AJ8" s="321"/>
      <c r="AK8" s="321"/>
      <c r="AL8" s="321"/>
      <c r="AM8" s="321"/>
      <c r="AN8" s="321"/>
      <c r="AO8" s="321"/>
      <c r="AP8" s="321"/>
      <c r="AQ8" s="321"/>
      <c r="AR8" s="321"/>
      <c r="AS8" s="321"/>
      <c r="AT8" s="321"/>
      <c r="AU8" s="321"/>
      <c r="AV8" s="321"/>
      <c r="AW8" s="321"/>
      <c r="AX8" s="321"/>
      <c r="AY8" s="321"/>
      <c r="AZ8" s="321"/>
      <c r="BA8" s="321"/>
      <c r="BB8" s="321"/>
      <c r="BC8" s="321"/>
      <c r="BD8" s="321"/>
      <c r="BE8" s="321"/>
      <c r="BF8" s="321"/>
      <c r="BG8" s="321"/>
      <c r="BH8" s="321"/>
      <c r="BI8" s="321"/>
      <c r="BJ8" s="321"/>
      <c r="BK8" s="321"/>
      <c r="BL8" s="321"/>
      <c r="BM8" s="321"/>
      <c r="BN8" s="321"/>
      <c r="BO8" s="321"/>
      <c r="BP8" s="321"/>
      <c r="BQ8" s="321"/>
      <c r="BR8" s="321"/>
      <c r="BS8" s="321"/>
      <c r="BT8" s="321"/>
      <c r="BU8" s="321"/>
      <c r="BV8" s="321"/>
      <c r="BW8" s="321"/>
      <c r="BX8" s="321"/>
      <c r="BY8" s="321"/>
      <c r="BZ8" s="321"/>
      <c r="CA8" s="321"/>
      <c r="CB8" s="321"/>
      <c r="CC8" s="321"/>
      <c r="CD8" s="321"/>
      <c r="CE8" s="321"/>
      <c r="CF8" s="321"/>
      <c r="CG8" s="321"/>
      <c r="CH8" s="321"/>
      <c r="CI8" s="321"/>
      <c r="CJ8" s="321"/>
      <c r="CK8" s="321"/>
      <c r="CL8" s="321"/>
      <c r="CM8" s="321"/>
      <c r="CN8" s="321"/>
      <c r="CO8" s="321"/>
      <c r="CP8" s="321"/>
      <c r="CQ8" s="321"/>
      <c r="CR8" s="321"/>
      <c r="CS8" s="321"/>
      <c r="CT8" s="321"/>
      <c r="CU8" s="321"/>
      <c r="CV8" s="321"/>
      <c r="CW8" s="321"/>
      <c r="CX8" s="321"/>
      <c r="CY8" s="321"/>
      <c r="CZ8" s="321"/>
      <c r="DA8" s="321"/>
      <c r="DB8" s="321"/>
      <c r="DC8" s="321"/>
      <c r="DD8" s="321"/>
      <c r="DE8" s="321"/>
      <c r="DF8" s="321"/>
      <c r="DG8" s="321"/>
      <c r="DH8" s="321"/>
      <c r="DI8" s="321"/>
      <c r="DJ8" s="321"/>
      <c r="DK8" s="321"/>
      <c r="DL8" s="321"/>
      <c r="DM8" s="321"/>
      <c r="DN8" s="321"/>
      <c r="DO8" s="321"/>
      <c r="DP8" s="321"/>
      <c r="DQ8" s="321"/>
      <c r="DR8" s="321"/>
      <c r="DS8" s="321"/>
      <c r="DT8" s="321"/>
      <c r="DU8" s="321"/>
      <c r="DV8" s="321"/>
      <c r="DW8" s="321"/>
      <c r="DX8" s="321"/>
      <c r="DY8" s="321"/>
      <c r="DZ8" s="321"/>
      <c r="EA8" s="321"/>
      <c r="EB8" s="321"/>
      <c r="EC8" s="321"/>
      <c r="ED8" s="321"/>
      <c r="EE8" s="321"/>
      <c r="EF8" s="321"/>
      <c r="EG8" s="321"/>
      <c r="EH8" s="321"/>
      <c r="EI8" s="321"/>
      <c r="EJ8" s="321"/>
      <c r="EK8" s="321"/>
      <c r="EL8" s="321"/>
      <c r="EM8" s="321"/>
      <c r="EN8" s="321"/>
      <c r="EO8" s="321"/>
      <c r="EP8" s="321"/>
      <c r="EQ8" s="321"/>
      <c r="ER8" s="321"/>
      <c r="ES8" s="321"/>
      <c r="ET8" s="321"/>
      <c r="EU8" s="321"/>
      <c r="EV8" s="321"/>
      <c r="EW8" s="321"/>
      <c r="EX8" s="321"/>
      <c r="EY8" s="321"/>
      <c r="EZ8" s="321"/>
      <c r="FA8" s="321"/>
      <c r="FB8" s="321"/>
      <c r="FC8" s="321"/>
      <c r="FD8" s="321"/>
      <c r="FE8" s="321"/>
      <c r="FF8" s="321"/>
      <c r="FG8" s="321"/>
      <c r="FH8" s="321"/>
      <c r="FI8" s="321"/>
      <c r="FJ8" s="321"/>
      <c r="FK8" s="321"/>
      <c r="FL8" s="321"/>
      <c r="FM8" s="321"/>
      <c r="FN8" s="321"/>
      <c r="FO8" s="321"/>
      <c r="FP8" s="321"/>
      <c r="FQ8" s="321"/>
      <c r="FR8" s="321"/>
      <c r="FS8" s="321"/>
      <c r="FT8" s="321"/>
      <c r="FU8" s="321"/>
      <c r="FV8" s="321"/>
      <c r="FW8" s="321"/>
      <c r="FX8" s="321"/>
      <c r="FY8" s="321"/>
      <c r="FZ8" s="321"/>
      <c r="GA8" s="321"/>
      <c r="GB8" s="321"/>
      <c r="GC8" s="321"/>
      <c r="GD8" s="321"/>
      <c r="GE8" s="321"/>
      <c r="GF8" s="321"/>
      <c r="GG8" s="321"/>
      <c r="GH8" s="321"/>
      <c r="GI8" s="321"/>
      <c r="GJ8" s="321"/>
      <c r="GK8" s="321"/>
      <c r="GL8" s="321"/>
      <c r="GM8" s="321"/>
      <c r="GN8" s="321"/>
      <c r="GO8" s="321"/>
      <c r="GP8" s="321"/>
      <c r="GQ8" s="321"/>
      <c r="GR8" s="321"/>
      <c r="GS8" s="321"/>
      <c r="GT8" s="321"/>
      <c r="GU8" s="321"/>
      <c r="GV8" s="321"/>
      <c r="GW8" s="321"/>
      <c r="GX8" s="321"/>
      <c r="GY8" s="321"/>
      <c r="GZ8" s="321"/>
      <c r="HA8" s="321"/>
      <c r="HB8" s="321"/>
      <c r="HC8" s="321"/>
      <c r="HD8" s="321"/>
      <c r="HE8" s="321"/>
      <c r="HF8" s="321"/>
      <c r="HG8" s="321"/>
      <c r="HH8" s="321"/>
      <c r="HI8" s="321"/>
      <c r="HJ8" s="321"/>
      <c r="HK8" s="321"/>
      <c r="HL8" s="321"/>
      <c r="HM8" s="321"/>
      <c r="HN8" s="321"/>
      <c r="HO8" s="321"/>
      <c r="HP8" s="321"/>
      <c r="HQ8" s="321"/>
      <c r="HR8" s="321"/>
      <c r="HS8" s="321"/>
      <c r="HT8" s="321"/>
      <c r="HU8" s="321"/>
      <c r="HV8" s="321"/>
      <c r="HW8" s="321"/>
      <c r="HX8" s="321"/>
      <c r="HY8" s="321"/>
      <c r="HZ8" s="321"/>
      <c r="IA8" s="321"/>
      <c r="IB8" s="321"/>
      <c r="IC8" s="321"/>
      <c r="ID8" s="321"/>
      <c r="IE8" s="321"/>
      <c r="IF8" s="321"/>
      <c r="IG8" s="321"/>
      <c r="IH8" s="321"/>
      <c r="II8" s="321"/>
      <c r="IJ8" s="321"/>
      <c r="IK8" s="321"/>
      <c r="IL8" s="321"/>
      <c r="IM8" s="321"/>
      <c r="IN8" s="321"/>
      <c r="IO8" s="321"/>
      <c r="IP8" s="321"/>
      <c r="IQ8" s="321"/>
      <c r="IR8" s="321"/>
      <c r="IS8" s="321"/>
      <c r="IT8" s="321"/>
      <c r="IU8" s="321"/>
      <c r="IV8" s="321"/>
    </row>
    <row r="9" spans="2:256" s="318" customFormat="1" ht="15" hidden="1" customHeight="1" x14ac:dyDescent="0.25">
      <c r="B9" s="326" t="s">
        <v>389</v>
      </c>
      <c r="C9" s="326"/>
      <c r="D9" s="327"/>
      <c r="E9" s="327"/>
      <c r="F9" s="319"/>
      <c r="G9" s="328"/>
      <c r="H9" s="329"/>
      <c r="I9" s="329"/>
      <c r="J9" s="321"/>
      <c r="K9" s="321"/>
      <c r="L9" s="321"/>
      <c r="M9" s="321"/>
      <c r="N9" s="321"/>
      <c r="O9" s="321"/>
      <c r="P9" s="321"/>
      <c r="Q9" s="321"/>
      <c r="R9" s="321"/>
      <c r="S9" s="321"/>
      <c r="T9" s="321"/>
      <c r="U9" s="321"/>
      <c r="V9" s="321"/>
      <c r="W9" s="321"/>
      <c r="X9" s="321"/>
      <c r="Y9" s="321"/>
      <c r="Z9" s="321"/>
      <c r="AA9" s="321"/>
      <c r="AB9" s="321"/>
      <c r="AC9" s="321"/>
      <c r="AD9" s="321"/>
      <c r="AE9" s="321"/>
      <c r="AF9" s="321"/>
      <c r="AG9" s="321"/>
      <c r="AH9" s="321"/>
      <c r="AI9" s="321"/>
      <c r="AJ9" s="321"/>
      <c r="AK9" s="321"/>
      <c r="AL9" s="321"/>
      <c r="AM9" s="321"/>
      <c r="AN9" s="321"/>
      <c r="AO9" s="321"/>
      <c r="AP9" s="321"/>
      <c r="AQ9" s="321"/>
      <c r="AR9" s="321"/>
      <c r="AS9" s="321"/>
      <c r="AT9" s="321"/>
      <c r="AU9" s="321"/>
      <c r="AV9" s="321"/>
      <c r="AW9" s="321"/>
      <c r="AX9" s="321"/>
      <c r="AY9" s="321"/>
      <c r="AZ9" s="321"/>
      <c r="BA9" s="321"/>
      <c r="BB9" s="321"/>
      <c r="BC9" s="321"/>
      <c r="BD9" s="321"/>
      <c r="BE9" s="321"/>
      <c r="BF9" s="321"/>
      <c r="BG9" s="321"/>
      <c r="BH9" s="321"/>
      <c r="BI9" s="321"/>
      <c r="BJ9" s="321"/>
      <c r="BK9" s="321"/>
      <c r="BL9" s="321"/>
      <c r="BM9" s="321"/>
      <c r="BN9" s="321"/>
      <c r="BO9" s="321"/>
      <c r="BP9" s="321"/>
      <c r="BQ9" s="321"/>
      <c r="BR9" s="321"/>
      <c r="BS9" s="321"/>
      <c r="BT9" s="321"/>
      <c r="BU9" s="321"/>
      <c r="BV9" s="321"/>
      <c r="BW9" s="321"/>
      <c r="BX9" s="321"/>
      <c r="BY9" s="321"/>
      <c r="BZ9" s="321"/>
      <c r="CA9" s="321"/>
      <c r="CB9" s="321"/>
      <c r="CC9" s="321"/>
      <c r="CD9" s="321"/>
      <c r="CE9" s="321"/>
      <c r="CF9" s="321"/>
      <c r="CG9" s="321"/>
      <c r="CH9" s="321"/>
      <c r="CI9" s="321"/>
      <c r="CJ9" s="321"/>
      <c r="CK9" s="321"/>
      <c r="CL9" s="321"/>
      <c r="CM9" s="321"/>
      <c r="CN9" s="321"/>
      <c r="CO9" s="321"/>
      <c r="CP9" s="321"/>
      <c r="CQ9" s="321"/>
      <c r="CR9" s="321"/>
      <c r="CS9" s="321"/>
      <c r="CT9" s="321"/>
      <c r="CU9" s="321"/>
      <c r="CV9" s="321"/>
      <c r="CW9" s="321"/>
      <c r="CX9" s="321"/>
      <c r="CY9" s="321"/>
      <c r="CZ9" s="321"/>
      <c r="DA9" s="321"/>
      <c r="DB9" s="321"/>
      <c r="DC9" s="321"/>
      <c r="DD9" s="321"/>
      <c r="DE9" s="321"/>
      <c r="DF9" s="321"/>
      <c r="DG9" s="321"/>
      <c r="DH9" s="321"/>
      <c r="DI9" s="321"/>
      <c r="DJ9" s="321"/>
      <c r="DK9" s="321"/>
      <c r="DL9" s="321"/>
      <c r="DM9" s="321"/>
      <c r="DN9" s="321"/>
      <c r="DO9" s="321"/>
      <c r="DP9" s="321"/>
      <c r="DQ9" s="321"/>
      <c r="DR9" s="321"/>
      <c r="DS9" s="321"/>
      <c r="DT9" s="321"/>
      <c r="DU9" s="321"/>
      <c r="DV9" s="321"/>
      <c r="DW9" s="321"/>
      <c r="DX9" s="321"/>
      <c r="DY9" s="321"/>
      <c r="DZ9" s="321"/>
      <c r="EA9" s="321"/>
      <c r="EB9" s="321"/>
      <c r="EC9" s="321"/>
      <c r="ED9" s="321"/>
      <c r="EE9" s="321"/>
      <c r="EF9" s="321"/>
      <c r="EG9" s="321"/>
      <c r="EH9" s="321"/>
      <c r="EI9" s="321"/>
      <c r="EJ9" s="321"/>
      <c r="EK9" s="321"/>
      <c r="EL9" s="321"/>
      <c r="EM9" s="321"/>
      <c r="EN9" s="321"/>
      <c r="EO9" s="321"/>
      <c r="EP9" s="321"/>
      <c r="EQ9" s="321"/>
      <c r="ER9" s="321"/>
      <c r="ES9" s="321"/>
      <c r="ET9" s="321"/>
      <c r="EU9" s="321"/>
      <c r="EV9" s="321"/>
      <c r="EW9" s="321"/>
      <c r="EX9" s="321"/>
      <c r="EY9" s="321"/>
      <c r="EZ9" s="321"/>
      <c r="FA9" s="321"/>
      <c r="FB9" s="321"/>
      <c r="FC9" s="321"/>
      <c r="FD9" s="321"/>
      <c r="FE9" s="321"/>
      <c r="FF9" s="321"/>
      <c r="FG9" s="321"/>
      <c r="FH9" s="321"/>
      <c r="FI9" s="321"/>
      <c r="FJ9" s="321"/>
      <c r="FK9" s="321"/>
      <c r="FL9" s="321"/>
      <c r="FM9" s="321"/>
      <c r="FN9" s="321"/>
      <c r="FO9" s="321"/>
      <c r="FP9" s="321"/>
      <c r="FQ9" s="321"/>
      <c r="FR9" s="321"/>
      <c r="FS9" s="321"/>
      <c r="FT9" s="321"/>
      <c r="FU9" s="321"/>
      <c r="FV9" s="321"/>
      <c r="FW9" s="321"/>
      <c r="FX9" s="321"/>
      <c r="FY9" s="321"/>
      <c r="FZ9" s="321"/>
      <c r="GA9" s="321"/>
      <c r="GB9" s="321"/>
      <c r="GC9" s="321"/>
      <c r="GD9" s="321"/>
      <c r="GE9" s="321"/>
      <c r="GF9" s="321"/>
      <c r="GG9" s="321"/>
      <c r="GH9" s="321"/>
      <c r="GI9" s="321"/>
      <c r="GJ9" s="321"/>
      <c r="GK9" s="321"/>
      <c r="GL9" s="321"/>
      <c r="GM9" s="321"/>
      <c r="GN9" s="321"/>
      <c r="GO9" s="321"/>
      <c r="GP9" s="321"/>
      <c r="GQ9" s="321"/>
      <c r="GR9" s="321"/>
      <c r="GS9" s="321"/>
      <c r="GT9" s="321"/>
      <c r="GU9" s="321"/>
      <c r="GV9" s="321"/>
      <c r="GW9" s="321"/>
      <c r="GX9" s="321"/>
      <c r="GY9" s="321"/>
      <c r="GZ9" s="321"/>
      <c r="HA9" s="321"/>
      <c r="HB9" s="321"/>
      <c r="HC9" s="321"/>
      <c r="HD9" s="321"/>
      <c r="HE9" s="321"/>
      <c r="HF9" s="321"/>
      <c r="HG9" s="321"/>
      <c r="HH9" s="321"/>
      <c r="HI9" s="321"/>
      <c r="HJ9" s="321"/>
      <c r="HK9" s="321"/>
      <c r="HL9" s="321"/>
      <c r="HM9" s="321"/>
      <c r="HN9" s="321"/>
      <c r="HO9" s="321"/>
      <c r="HP9" s="321"/>
      <c r="HQ9" s="321"/>
      <c r="HR9" s="321"/>
      <c r="HS9" s="321"/>
      <c r="HT9" s="321"/>
      <c r="HU9" s="321"/>
      <c r="HV9" s="321"/>
      <c r="HW9" s="321"/>
      <c r="HX9" s="321"/>
      <c r="HY9" s="321"/>
      <c r="HZ9" s="321"/>
      <c r="IA9" s="321"/>
      <c r="IB9" s="321"/>
      <c r="IC9" s="321"/>
      <c r="ID9" s="321"/>
      <c r="IE9" s="321"/>
      <c r="IF9" s="321"/>
      <c r="IG9" s="321"/>
      <c r="IH9" s="321"/>
      <c r="II9" s="321"/>
      <c r="IJ9" s="321"/>
      <c r="IK9" s="321"/>
      <c r="IL9" s="321"/>
      <c r="IM9" s="321"/>
      <c r="IN9" s="321"/>
      <c r="IO9" s="321"/>
      <c r="IP9" s="321"/>
      <c r="IQ9" s="321"/>
      <c r="IR9" s="321"/>
      <c r="IS9" s="321"/>
      <c r="IT9" s="321"/>
      <c r="IU9" s="321"/>
      <c r="IV9" s="321"/>
    </row>
    <row r="10" spans="2:256" s="318" customFormat="1" ht="15" hidden="1" customHeight="1" x14ac:dyDescent="0.25">
      <c r="B10" s="326" t="s">
        <v>390</v>
      </c>
      <c r="C10" s="326"/>
      <c r="D10" s="327"/>
      <c r="E10" s="327"/>
      <c r="F10" s="319"/>
      <c r="G10" s="328"/>
      <c r="H10" s="329"/>
      <c r="I10" s="329"/>
      <c r="J10" s="321"/>
      <c r="K10" s="321"/>
      <c r="L10" s="321"/>
      <c r="M10" s="321"/>
      <c r="N10" s="321"/>
      <c r="O10" s="321"/>
      <c r="P10" s="321"/>
      <c r="Q10" s="321"/>
      <c r="R10" s="321"/>
      <c r="S10" s="321"/>
      <c r="T10" s="321"/>
      <c r="U10" s="321"/>
      <c r="V10" s="321"/>
      <c r="W10" s="321"/>
      <c r="X10" s="321"/>
      <c r="Y10" s="321"/>
      <c r="Z10" s="321"/>
      <c r="AA10" s="321"/>
      <c r="AB10" s="321"/>
      <c r="AC10" s="321"/>
      <c r="AD10" s="321"/>
      <c r="AE10" s="321"/>
      <c r="AF10" s="321"/>
      <c r="AG10" s="321"/>
      <c r="AH10" s="321"/>
      <c r="AI10" s="321"/>
      <c r="AJ10" s="321"/>
      <c r="AK10" s="321"/>
      <c r="AL10" s="321"/>
      <c r="AM10" s="321"/>
      <c r="AN10" s="321"/>
      <c r="AO10" s="321"/>
      <c r="AP10" s="321"/>
      <c r="AQ10" s="321"/>
      <c r="AR10" s="321"/>
      <c r="AS10" s="321"/>
      <c r="AT10" s="321"/>
      <c r="AU10" s="321"/>
      <c r="AV10" s="321"/>
      <c r="AW10" s="321"/>
      <c r="AX10" s="321"/>
      <c r="AY10" s="321"/>
      <c r="AZ10" s="321"/>
      <c r="BA10" s="321"/>
      <c r="BB10" s="321"/>
      <c r="BC10" s="321"/>
      <c r="BD10" s="321"/>
      <c r="BE10" s="321"/>
      <c r="BF10" s="321"/>
      <c r="BG10" s="321"/>
      <c r="BH10" s="321"/>
      <c r="BI10" s="321"/>
      <c r="BJ10" s="321"/>
      <c r="BK10" s="321"/>
      <c r="BL10" s="321"/>
      <c r="BM10" s="321"/>
      <c r="BN10" s="321"/>
      <c r="BO10" s="321"/>
      <c r="BP10" s="321"/>
      <c r="BQ10" s="321"/>
      <c r="BR10" s="321"/>
      <c r="BS10" s="321"/>
      <c r="BT10" s="321"/>
      <c r="BU10" s="321"/>
      <c r="BV10" s="321"/>
      <c r="BW10" s="321"/>
      <c r="BX10" s="321"/>
      <c r="BY10" s="321"/>
      <c r="BZ10" s="321"/>
      <c r="CA10" s="321"/>
      <c r="CB10" s="321"/>
      <c r="CC10" s="321"/>
      <c r="CD10" s="321"/>
      <c r="CE10" s="321"/>
      <c r="CF10" s="321"/>
      <c r="CG10" s="321"/>
      <c r="CH10" s="321"/>
      <c r="CI10" s="321"/>
      <c r="CJ10" s="321"/>
      <c r="CK10" s="321"/>
      <c r="CL10" s="321"/>
      <c r="CM10" s="321"/>
      <c r="CN10" s="321"/>
      <c r="CO10" s="321"/>
      <c r="CP10" s="321"/>
      <c r="CQ10" s="321"/>
      <c r="CR10" s="321"/>
      <c r="CS10" s="321"/>
      <c r="CT10" s="321"/>
      <c r="CU10" s="321"/>
      <c r="CV10" s="321"/>
      <c r="CW10" s="321"/>
      <c r="CX10" s="321"/>
      <c r="CY10" s="321"/>
      <c r="CZ10" s="321"/>
      <c r="DA10" s="321"/>
      <c r="DB10" s="321"/>
      <c r="DC10" s="321"/>
      <c r="DD10" s="321"/>
      <c r="DE10" s="321"/>
      <c r="DF10" s="321"/>
      <c r="DG10" s="321"/>
      <c r="DH10" s="321"/>
      <c r="DI10" s="321"/>
      <c r="DJ10" s="321"/>
      <c r="DK10" s="321"/>
      <c r="DL10" s="321"/>
      <c r="DM10" s="321"/>
      <c r="DN10" s="321"/>
      <c r="DO10" s="321"/>
      <c r="DP10" s="321"/>
      <c r="DQ10" s="321"/>
      <c r="DR10" s="321"/>
      <c r="DS10" s="321"/>
      <c r="DT10" s="321"/>
      <c r="DU10" s="321"/>
      <c r="DV10" s="321"/>
      <c r="DW10" s="321"/>
      <c r="DX10" s="321"/>
      <c r="DY10" s="321"/>
      <c r="DZ10" s="321"/>
      <c r="EA10" s="321"/>
      <c r="EB10" s="321"/>
      <c r="EC10" s="321"/>
      <c r="ED10" s="321"/>
      <c r="EE10" s="321"/>
      <c r="EF10" s="321"/>
      <c r="EG10" s="321"/>
      <c r="EH10" s="321"/>
      <c r="EI10" s="321"/>
      <c r="EJ10" s="321"/>
      <c r="EK10" s="321"/>
      <c r="EL10" s="321"/>
      <c r="EM10" s="321"/>
      <c r="EN10" s="321"/>
      <c r="EO10" s="321"/>
      <c r="EP10" s="321"/>
      <c r="EQ10" s="321"/>
      <c r="ER10" s="321"/>
      <c r="ES10" s="321"/>
      <c r="ET10" s="321"/>
      <c r="EU10" s="321"/>
      <c r="EV10" s="321"/>
      <c r="EW10" s="321"/>
      <c r="EX10" s="321"/>
      <c r="EY10" s="321"/>
      <c r="EZ10" s="321"/>
      <c r="FA10" s="321"/>
      <c r="FB10" s="321"/>
      <c r="FC10" s="321"/>
      <c r="FD10" s="321"/>
      <c r="FE10" s="321"/>
      <c r="FF10" s="321"/>
      <c r="FG10" s="321"/>
      <c r="FH10" s="321"/>
      <c r="FI10" s="321"/>
      <c r="FJ10" s="321"/>
      <c r="FK10" s="321"/>
      <c r="FL10" s="321"/>
      <c r="FM10" s="321"/>
      <c r="FN10" s="321"/>
      <c r="FO10" s="321"/>
      <c r="FP10" s="321"/>
      <c r="FQ10" s="321"/>
      <c r="FR10" s="321"/>
      <c r="FS10" s="321"/>
      <c r="FT10" s="321"/>
      <c r="FU10" s="321"/>
      <c r="FV10" s="321"/>
      <c r="FW10" s="321"/>
      <c r="FX10" s="321"/>
      <c r="FY10" s="321"/>
      <c r="FZ10" s="321"/>
      <c r="GA10" s="321"/>
      <c r="GB10" s="321"/>
      <c r="GC10" s="321"/>
      <c r="GD10" s="321"/>
      <c r="GE10" s="321"/>
      <c r="GF10" s="321"/>
      <c r="GG10" s="321"/>
      <c r="GH10" s="321"/>
      <c r="GI10" s="321"/>
      <c r="GJ10" s="321"/>
      <c r="GK10" s="321"/>
      <c r="GL10" s="321"/>
      <c r="GM10" s="321"/>
      <c r="GN10" s="321"/>
      <c r="GO10" s="321"/>
      <c r="GP10" s="321"/>
      <c r="GQ10" s="321"/>
      <c r="GR10" s="321"/>
      <c r="GS10" s="321"/>
      <c r="GT10" s="321"/>
      <c r="GU10" s="321"/>
      <c r="GV10" s="321"/>
      <c r="GW10" s="321"/>
      <c r="GX10" s="321"/>
      <c r="GY10" s="321"/>
      <c r="GZ10" s="321"/>
      <c r="HA10" s="321"/>
      <c r="HB10" s="321"/>
      <c r="HC10" s="321"/>
      <c r="HD10" s="321"/>
      <c r="HE10" s="321"/>
      <c r="HF10" s="321"/>
      <c r="HG10" s="321"/>
      <c r="HH10" s="321"/>
      <c r="HI10" s="321"/>
      <c r="HJ10" s="321"/>
      <c r="HK10" s="321"/>
      <c r="HL10" s="321"/>
      <c r="HM10" s="321"/>
      <c r="HN10" s="321"/>
      <c r="HO10" s="321"/>
      <c r="HP10" s="321"/>
      <c r="HQ10" s="321"/>
      <c r="HR10" s="321"/>
      <c r="HS10" s="321"/>
      <c r="HT10" s="321"/>
      <c r="HU10" s="321"/>
      <c r="HV10" s="321"/>
      <c r="HW10" s="321"/>
      <c r="HX10" s="321"/>
      <c r="HY10" s="321"/>
      <c r="HZ10" s="321"/>
      <c r="IA10" s="321"/>
      <c r="IB10" s="321"/>
      <c r="IC10" s="321"/>
      <c r="ID10" s="321"/>
      <c r="IE10" s="321"/>
      <c r="IF10" s="321"/>
      <c r="IG10" s="321"/>
      <c r="IH10" s="321"/>
      <c r="II10" s="321"/>
      <c r="IJ10" s="321"/>
      <c r="IK10" s="321"/>
      <c r="IL10" s="321"/>
      <c r="IM10" s="321"/>
      <c r="IN10" s="321"/>
      <c r="IO10" s="321"/>
      <c r="IP10" s="321"/>
      <c r="IQ10" s="321"/>
      <c r="IR10" s="321"/>
      <c r="IS10" s="321"/>
      <c r="IT10" s="321"/>
      <c r="IU10" s="321"/>
      <c r="IV10" s="321"/>
    </row>
    <row r="11" spans="2:256" s="318" customFormat="1" ht="15" hidden="1" customHeight="1" x14ac:dyDescent="0.25">
      <c r="B11" s="326" t="s">
        <v>391</v>
      </c>
      <c r="C11" s="326"/>
      <c r="D11" s="327"/>
      <c r="E11" s="327"/>
      <c r="F11" s="319"/>
      <c r="G11" s="328"/>
      <c r="H11" s="329"/>
      <c r="I11" s="329"/>
      <c r="J11" s="321"/>
      <c r="K11" s="321"/>
      <c r="L11" s="321"/>
      <c r="M11" s="321"/>
      <c r="N11" s="321"/>
      <c r="O11" s="321"/>
      <c r="P11" s="321"/>
      <c r="Q11" s="321"/>
      <c r="R11" s="321"/>
      <c r="S11" s="321"/>
      <c r="T11" s="321"/>
      <c r="U11" s="321"/>
      <c r="V11" s="321"/>
      <c r="W11" s="321"/>
      <c r="X11" s="321"/>
      <c r="Y11" s="321"/>
      <c r="Z11" s="321"/>
      <c r="AA11" s="321"/>
      <c r="AB11" s="321"/>
      <c r="AC11" s="321"/>
      <c r="AD11" s="321"/>
      <c r="AE11" s="321"/>
      <c r="AF11" s="321"/>
      <c r="AG11" s="321"/>
      <c r="AH11" s="321"/>
      <c r="AI11" s="321"/>
      <c r="AJ11" s="321"/>
      <c r="AK11" s="321"/>
      <c r="AL11" s="321"/>
      <c r="AM11" s="321"/>
      <c r="AN11" s="321"/>
      <c r="AO11" s="321"/>
      <c r="AP11" s="321"/>
      <c r="AQ11" s="321"/>
      <c r="AR11" s="321"/>
      <c r="AS11" s="321"/>
      <c r="AT11" s="321"/>
      <c r="AU11" s="321"/>
      <c r="AV11" s="321"/>
      <c r="AW11" s="321"/>
      <c r="AX11" s="321"/>
      <c r="AY11" s="321"/>
      <c r="AZ11" s="321"/>
      <c r="BA11" s="321"/>
      <c r="BB11" s="321"/>
      <c r="BC11" s="321"/>
      <c r="BD11" s="321"/>
      <c r="BE11" s="321"/>
      <c r="BF11" s="321"/>
      <c r="BG11" s="321"/>
      <c r="BH11" s="321"/>
      <c r="BI11" s="321"/>
      <c r="BJ11" s="321"/>
      <c r="BK11" s="321"/>
      <c r="BL11" s="321"/>
      <c r="BM11" s="321"/>
      <c r="BN11" s="321"/>
      <c r="BO11" s="321"/>
      <c r="BP11" s="321"/>
      <c r="BQ11" s="321"/>
      <c r="BR11" s="321"/>
      <c r="BS11" s="321"/>
      <c r="BT11" s="321"/>
      <c r="BU11" s="321"/>
      <c r="BV11" s="321"/>
      <c r="BW11" s="321"/>
      <c r="BX11" s="321"/>
      <c r="BY11" s="321"/>
      <c r="BZ11" s="321"/>
      <c r="CA11" s="321"/>
      <c r="CB11" s="321"/>
      <c r="CC11" s="321"/>
      <c r="CD11" s="321"/>
      <c r="CE11" s="321"/>
      <c r="CF11" s="321"/>
      <c r="CG11" s="321"/>
      <c r="CH11" s="321"/>
      <c r="CI11" s="321"/>
      <c r="CJ11" s="321"/>
      <c r="CK11" s="321"/>
      <c r="CL11" s="321"/>
      <c r="CM11" s="321"/>
      <c r="CN11" s="321"/>
      <c r="CO11" s="321"/>
      <c r="CP11" s="321"/>
      <c r="CQ11" s="321"/>
      <c r="CR11" s="321"/>
      <c r="CS11" s="321"/>
      <c r="CT11" s="321"/>
      <c r="CU11" s="321"/>
      <c r="CV11" s="321"/>
      <c r="CW11" s="321"/>
      <c r="CX11" s="321"/>
      <c r="CY11" s="321"/>
      <c r="CZ11" s="321"/>
      <c r="DA11" s="321"/>
      <c r="DB11" s="321"/>
      <c r="DC11" s="321"/>
      <c r="DD11" s="321"/>
      <c r="DE11" s="321"/>
      <c r="DF11" s="321"/>
      <c r="DG11" s="321"/>
      <c r="DH11" s="321"/>
      <c r="DI11" s="321"/>
      <c r="DJ11" s="321"/>
      <c r="DK11" s="321"/>
      <c r="DL11" s="321"/>
      <c r="DM11" s="321"/>
      <c r="DN11" s="321"/>
      <c r="DO11" s="321"/>
      <c r="DP11" s="321"/>
      <c r="DQ11" s="321"/>
      <c r="DR11" s="321"/>
      <c r="DS11" s="321"/>
      <c r="DT11" s="321"/>
      <c r="DU11" s="321"/>
      <c r="DV11" s="321"/>
      <c r="DW11" s="321"/>
      <c r="DX11" s="321"/>
      <c r="DY11" s="321"/>
      <c r="DZ11" s="321"/>
      <c r="EA11" s="321"/>
      <c r="EB11" s="321"/>
      <c r="EC11" s="321"/>
      <c r="ED11" s="321"/>
      <c r="EE11" s="321"/>
      <c r="EF11" s="321"/>
      <c r="EG11" s="321"/>
      <c r="EH11" s="321"/>
      <c r="EI11" s="321"/>
      <c r="EJ11" s="321"/>
      <c r="EK11" s="321"/>
      <c r="EL11" s="321"/>
      <c r="EM11" s="321"/>
      <c r="EN11" s="321"/>
      <c r="EO11" s="321"/>
      <c r="EP11" s="321"/>
      <c r="EQ11" s="321"/>
      <c r="ER11" s="321"/>
      <c r="ES11" s="321"/>
      <c r="ET11" s="321"/>
      <c r="EU11" s="321"/>
      <c r="EV11" s="321"/>
      <c r="EW11" s="321"/>
      <c r="EX11" s="321"/>
      <c r="EY11" s="321"/>
      <c r="EZ11" s="321"/>
      <c r="FA11" s="321"/>
      <c r="FB11" s="321"/>
      <c r="FC11" s="321"/>
      <c r="FD11" s="321"/>
      <c r="FE11" s="321"/>
      <c r="FF11" s="321"/>
      <c r="FG11" s="321"/>
      <c r="FH11" s="321"/>
      <c r="FI11" s="321"/>
      <c r="FJ11" s="321"/>
      <c r="FK11" s="321"/>
      <c r="FL11" s="321"/>
      <c r="FM11" s="321"/>
      <c r="FN11" s="321"/>
      <c r="FO11" s="321"/>
      <c r="FP11" s="321"/>
      <c r="FQ11" s="321"/>
      <c r="FR11" s="321"/>
      <c r="FS11" s="321"/>
      <c r="FT11" s="321"/>
      <c r="FU11" s="321"/>
      <c r="FV11" s="321"/>
      <c r="FW11" s="321"/>
      <c r="FX11" s="321"/>
      <c r="FY11" s="321"/>
      <c r="FZ11" s="321"/>
      <c r="GA11" s="321"/>
      <c r="GB11" s="321"/>
      <c r="GC11" s="321"/>
      <c r="GD11" s="321"/>
      <c r="GE11" s="321"/>
      <c r="GF11" s="321"/>
      <c r="GG11" s="321"/>
      <c r="GH11" s="321"/>
      <c r="GI11" s="321"/>
      <c r="GJ11" s="321"/>
      <c r="GK11" s="321"/>
      <c r="GL11" s="321"/>
      <c r="GM11" s="321"/>
      <c r="GN11" s="321"/>
      <c r="GO11" s="321"/>
      <c r="GP11" s="321"/>
      <c r="GQ11" s="321"/>
      <c r="GR11" s="321"/>
      <c r="GS11" s="321"/>
      <c r="GT11" s="321"/>
      <c r="GU11" s="321"/>
      <c r="GV11" s="321"/>
      <c r="GW11" s="321"/>
      <c r="GX11" s="321"/>
      <c r="GY11" s="321"/>
      <c r="GZ11" s="321"/>
      <c r="HA11" s="321"/>
      <c r="HB11" s="321"/>
      <c r="HC11" s="321"/>
      <c r="HD11" s="321"/>
      <c r="HE11" s="321"/>
      <c r="HF11" s="321"/>
      <c r="HG11" s="321"/>
      <c r="HH11" s="321"/>
      <c r="HI11" s="321"/>
      <c r="HJ11" s="321"/>
      <c r="HK11" s="321"/>
      <c r="HL11" s="321"/>
      <c r="HM11" s="321"/>
      <c r="HN11" s="321"/>
      <c r="HO11" s="321"/>
      <c r="HP11" s="321"/>
      <c r="HQ11" s="321"/>
      <c r="HR11" s="321"/>
      <c r="HS11" s="321"/>
      <c r="HT11" s="321"/>
      <c r="HU11" s="321"/>
      <c r="HV11" s="321"/>
      <c r="HW11" s="321"/>
      <c r="HX11" s="321"/>
      <c r="HY11" s="321"/>
      <c r="HZ11" s="321"/>
      <c r="IA11" s="321"/>
      <c r="IB11" s="321"/>
      <c r="IC11" s="321"/>
      <c r="ID11" s="321"/>
      <c r="IE11" s="321"/>
      <c r="IF11" s="321"/>
      <c r="IG11" s="321"/>
      <c r="IH11" s="321"/>
      <c r="II11" s="321"/>
      <c r="IJ11" s="321"/>
      <c r="IK11" s="321"/>
      <c r="IL11" s="321"/>
      <c r="IM11" s="321"/>
      <c r="IN11" s="321"/>
      <c r="IO11" s="321"/>
      <c r="IP11" s="321"/>
      <c r="IQ11" s="321"/>
      <c r="IR11" s="321"/>
      <c r="IS11" s="321"/>
      <c r="IT11" s="321"/>
      <c r="IU11" s="321"/>
      <c r="IV11" s="321"/>
    </row>
    <row r="12" spans="2:256" s="318" customFormat="1" ht="15" hidden="1" customHeight="1" x14ac:dyDescent="0.25">
      <c r="B12" s="326" t="s">
        <v>392</v>
      </c>
      <c r="C12" s="326"/>
      <c r="D12" s="327"/>
      <c r="E12" s="327"/>
      <c r="F12" s="319"/>
      <c r="G12" s="328"/>
      <c r="H12" s="329"/>
      <c r="I12" s="329"/>
      <c r="J12" s="321"/>
      <c r="K12" s="321"/>
      <c r="L12" s="321"/>
      <c r="M12" s="321"/>
      <c r="N12" s="321"/>
      <c r="O12" s="321"/>
      <c r="P12" s="321"/>
      <c r="Q12" s="321"/>
      <c r="R12" s="321"/>
      <c r="S12" s="321"/>
      <c r="T12" s="321"/>
      <c r="U12" s="321"/>
      <c r="V12" s="321"/>
      <c r="W12" s="321"/>
      <c r="X12" s="321"/>
      <c r="Y12" s="321"/>
      <c r="Z12" s="321"/>
      <c r="AA12" s="321"/>
      <c r="AB12" s="321"/>
      <c r="AC12" s="321"/>
      <c r="AD12" s="321"/>
      <c r="AE12" s="321"/>
      <c r="AF12" s="321"/>
      <c r="AG12" s="321"/>
      <c r="AH12" s="321"/>
      <c r="AI12" s="321"/>
      <c r="AJ12" s="321"/>
      <c r="AK12" s="321"/>
      <c r="AL12" s="321"/>
      <c r="AM12" s="321"/>
      <c r="AN12" s="321"/>
      <c r="AO12" s="321"/>
      <c r="AP12" s="321"/>
      <c r="AQ12" s="321"/>
      <c r="AR12" s="321"/>
      <c r="AS12" s="321"/>
      <c r="AT12" s="321"/>
      <c r="AU12" s="321"/>
      <c r="AV12" s="321"/>
      <c r="AW12" s="321"/>
      <c r="AX12" s="321"/>
      <c r="AY12" s="321"/>
      <c r="AZ12" s="321"/>
      <c r="BA12" s="321"/>
      <c r="BB12" s="321"/>
      <c r="BC12" s="321"/>
      <c r="BD12" s="321"/>
      <c r="BE12" s="321"/>
      <c r="BF12" s="321"/>
      <c r="BG12" s="321"/>
      <c r="BH12" s="321"/>
      <c r="BI12" s="321"/>
      <c r="BJ12" s="321"/>
      <c r="BK12" s="321"/>
      <c r="BL12" s="321"/>
      <c r="BM12" s="321"/>
      <c r="BN12" s="321"/>
      <c r="BO12" s="321"/>
      <c r="BP12" s="321"/>
      <c r="BQ12" s="321"/>
      <c r="BR12" s="321"/>
      <c r="BS12" s="321"/>
      <c r="BT12" s="321"/>
      <c r="BU12" s="321"/>
      <c r="BV12" s="321"/>
      <c r="BW12" s="321"/>
      <c r="BX12" s="321"/>
      <c r="BY12" s="321"/>
      <c r="BZ12" s="321"/>
      <c r="CA12" s="321"/>
      <c r="CB12" s="321"/>
      <c r="CC12" s="321"/>
      <c r="CD12" s="321"/>
      <c r="CE12" s="321"/>
      <c r="CF12" s="321"/>
      <c r="CG12" s="321"/>
      <c r="CH12" s="321"/>
      <c r="CI12" s="321"/>
      <c r="CJ12" s="321"/>
      <c r="CK12" s="321"/>
      <c r="CL12" s="321"/>
      <c r="CM12" s="321"/>
      <c r="CN12" s="321"/>
      <c r="CO12" s="321"/>
      <c r="CP12" s="321"/>
      <c r="CQ12" s="321"/>
      <c r="CR12" s="321"/>
      <c r="CS12" s="321"/>
      <c r="CT12" s="321"/>
      <c r="CU12" s="321"/>
      <c r="CV12" s="321"/>
      <c r="CW12" s="321"/>
      <c r="CX12" s="321"/>
      <c r="CY12" s="321"/>
      <c r="CZ12" s="321"/>
      <c r="DA12" s="321"/>
      <c r="DB12" s="321"/>
      <c r="DC12" s="321"/>
      <c r="DD12" s="321"/>
      <c r="DE12" s="321"/>
      <c r="DF12" s="321"/>
      <c r="DG12" s="321"/>
      <c r="DH12" s="321"/>
      <c r="DI12" s="321"/>
      <c r="DJ12" s="321"/>
      <c r="DK12" s="321"/>
      <c r="DL12" s="321"/>
      <c r="DM12" s="321"/>
      <c r="DN12" s="321"/>
      <c r="DO12" s="321"/>
      <c r="DP12" s="321"/>
      <c r="DQ12" s="321"/>
      <c r="DR12" s="321"/>
      <c r="DS12" s="321"/>
      <c r="DT12" s="321"/>
      <c r="DU12" s="321"/>
      <c r="DV12" s="321"/>
      <c r="DW12" s="321"/>
      <c r="DX12" s="321"/>
      <c r="DY12" s="321"/>
      <c r="DZ12" s="321"/>
      <c r="EA12" s="321"/>
      <c r="EB12" s="321"/>
      <c r="EC12" s="321"/>
      <c r="ED12" s="321"/>
      <c r="EE12" s="321"/>
      <c r="EF12" s="321"/>
      <c r="EG12" s="321"/>
      <c r="EH12" s="321"/>
      <c r="EI12" s="321"/>
      <c r="EJ12" s="321"/>
      <c r="EK12" s="321"/>
      <c r="EL12" s="321"/>
      <c r="EM12" s="321"/>
      <c r="EN12" s="321"/>
      <c r="EO12" s="321"/>
      <c r="EP12" s="321"/>
      <c r="EQ12" s="321"/>
      <c r="ER12" s="321"/>
      <c r="ES12" s="321"/>
      <c r="ET12" s="321"/>
      <c r="EU12" s="321"/>
      <c r="EV12" s="321"/>
      <c r="EW12" s="321"/>
      <c r="EX12" s="321"/>
      <c r="EY12" s="321"/>
      <c r="EZ12" s="321"/>
      <c r="FA12" s="321"/>
      <c r="FB12" s="321"/>
      <c r="FC12" s="321"/>
      <c r="FD12" s="321"/>
      <c r="FE12" s="321"/>
      <c r="FF12" s="321"/>
      <c r="FG12" s="321"/>
      <c r="FH12" s="321"/>
      <c r="FI12" s="321"/>
      <c r="FJ12" s="321"/>
      <c r="FK12" s="321"/>
      <c r="FL12" s="321"/>
      <c r="FM12" s="321"/>
      <c r="FN12" s="321"/>
      <c r="FO12" s="321"/>
      <c r="FP12" s="321"/>
      <c r="FQ12" s="321"/>
      <c r="FR12" s="321"/>
      <c r="FS12" s="321"/>
      <c r="FT12" s="321"/>
      <c r="FU12" s="321"/>
      <c r="FV12" s="321"/>
      <c r="FW12" s="321"/>
      <c r="FX12" s="321"/>
      <c r="FY12" s="321"/>
      <c r="FZ12" s="321"/>
      <c r="GA12" s="321"/>
      <c r="GB12" s="321"/>
      <c r="GC12" s="321"/>
      <c r="GD12" s="321"/>
      <c r="GE12" s="321"/>
      <c r="GF12" s="321"/>
      <c r="GG12" s="321"/>
      <c r="GH12" s="321"/>
      <c r="GI12" s="321"/>
      <c r="GJ12" s="321"/>
      <c r="GK12" s="321"/>
      <c r="GL12" s="321"/>
      <c r="GM12" s="321"/>
      <c r="GN12" s="321"/>
      <c r="GO12" s="321"/>
      <c r="GP12" s="321"/>
      <c r="GQ12" s="321"/>
      <c r="GR12" s="321"/>
      <c r="GS12" s="321"/>
      <c r="GT12" s="321"/>
      <c r="GU12" s="321"/>
      <c r="GV12" s="321"/>
      <c r="GW12" s="321"/>
      <c r="GX12" s="321"/>
      <c r="GY12" s="321"/>
      <c r="GZ12" s="321"/>
      <c r="HA12" s="321"/>
      <c r="HB12" s="321"/>
      <c r="HC12" s="321"/>
      <c r="HD12" s="321"/>
      <c r="HE12" s="321"/>
      <c r="HF12" s="321"/>
      <c r="HG12" s="321"/>
      <c r="HH12" s="321"/>
      <c r="HI12" s="321"/>
      <c r="HJ12" s="321"/>
      <c r="HK12" s="321"/>
      <c r="HL12" s="321"/>
      <c r="HM12" s="321"/>
      <c r="HN12" s="321"/>
      <c r="HO12" s="321"/>
      <c r="HP12" s="321"/>
      <c r="HQ12" s="321"/>
      <c r="HR12" s="321"/>
      <c r="HS12" s="321"/>
      <c r="HT12" s="321"/>
      <c r="HU12" s="321"/>
      <c r="HV12" s="321"/>
      <c r="HW12" s="321"/>
      <c r="HX12" s="321"/>
      <c r="HY12" s="321"/>
      <c r="HZ12" s="321"/>
      <c r="IA12" s="321"/>
      <c r="IB12" s="321"/>
      <c r="IC12" s="321"/>
      <c r="ID12" s="321"/>
      <c r="IE12" s="321"/>
      <c r="IF12" s="321"/>
      <c r="IG12" s="321"/>
      <c r="IH12" s="321"/>
      <c r="II12" s="321"/>
      <c r="IJ12" s="321"/>
      <c r="IK12" s="321"/>
      <c r="IL12" s="321"/>
      <c r="IM12" s="321"/>
      <c r="IN12" s="321"/>
      <c r="IO12" s="321"/>
      <c r="IP12" s="321"/>
      <c r="IQ12" s="321"/>
      <c r="IR12" s="321"/>
      <c r="IS12" s="321"/>
      <c r="IT12" s="321"/>
      <c r="IU12" s="321"/>
      <c r="IV12" s="321"/>
    </row>
    <row r="13" spans="2:256" s="318" customFormat="1" ht="15" hidden="1" customHeight="1" x14ac:dyDescent="0.25">
      <c r="F13" s="319"/>
      <c r="G13" s="328"/>
      <c r="H13" s="329"/>
      <c r="I13" s="329"/>
      <c r="J13" s="321"/>
      <c r="K13" s="321"/>
      <c r="L13" s="321"/>
      <c r="M13" s="321"/>
      <c r="N13" s="321"/>
      <c r="O13" s="321"/>
      <c r="P13" s="321"/>
      <c r="Q13" s="321"/>
      <c r="R13" s="321"/>
      <c r="S13" s="321"/>
      <c r="T13" s="321"/>
      <c r="U13" s="321"/>
      <c r="V13" s="321"/>
      <c r="W13" s="321"/>
      <c r="X13" s="321"/>
      <c r="Y13" s="321"/>
      <c r="Z13" s="321"/>
      <c r="AA13" s="321"/>
      <c r="AB13" s="321"/>
      <c r="AC13" s="321"/>
      <c r="AD13" s="321"/>
      <c r="AE13" s="321"/>
      <c r="AF13" s="321"/>
      <c r="AG13" s="321"/>
      <c r="AH13" s="321"/>
      <c r="AI13" s="321"/>
      <c r="AJ13" s="321"/>
      <c r="AK13" s="321"/>
      <c r="AL13" s="321"/>
      <c r="AM13" s="321"/>
      <c r="AN13" s="321"/>
      <c r="AO13" s="321"/>
      <c r="AP13" s="321"/>
      <c r="AQ13" s="321"/>
      <c r="AR13" s="321"/>
      <c r="AS13" s="321"/>
      <c r="AT13" s="321"/>
      <c r="AU13" s="321"/>
      <c r="AV13" s="321"/>
      <c r="AW13" s="321"/>
      <c r="AX13" s="321"/>
      <c r="AY13" s="321"/>
      <c r="AZ13" s="321"/>
      <c r="BA13" s="321"/>
      <c r="BB13" s="321"/>
      <c r="BC13" s="321"/>
      <c r="BD13" s="321"/>
      <c r="BE13" s="321"/>
      <c r="BF13" s="321"/>
      <c r="BG13" s="321"/>
      <c r="BH13" s="321"/>
      <c r="BI13" s="321"/>
      <c r="BJ13" s="321"/>
      <c r="BK13" s="321"/>
      <c r="BL13" s="321"/>
      <c r="BM13" s="321"/>
      <c r="BN13" s="321"/>
      <c r="BO13" s="321"/>
      <c r="BP13" s="321"/>
      <c r="BQ13" s="321"/>
      <c r="BR13" s="321"/>
      <c r="BS13" s="321"/>
      <c r="BT13" s="321"/>
      <c r="BU13" s="321"/>
      <c r="BV13" s="321"/>
      <c r="BW13" s="321"/>
      <c r="BX13" s="321"/>
      <c r="BY13" s="321"/>
      <c r="BZ13" s="321"/>
      <c r="CA13" s="321"/>
      <c r="CB13" s="321"/>
      <c r="CC13" s="321"/>
      <c r="CD13" s="321"/>
      <c r="CE13" s="321"/>
      <c r="CF13" s="321"/>
      <c r="CG13" s="321"/>
      <c r="CH13" s="321"/>
      <c r="CI13" s="321"/>
      <c r="CJ13" s="321"/>
      <c r="CK13" s="321"/>
      <c r="CL13" s="321"/>
      <c r="CM13" s="321"/>
      <c r="CN13" s="321"/>
      <c r="CO13" s="321"/>
      <c r="CP13" s="321"/>
      <c r="CQ13" s="321"/>
      <c r="CR13" s="321"/>
      <c r="CS13" s="321"/>
      <c r="CT13" s="321"/>
      <c r="CU13" s="321"/>
      <c r="CV13" s="321"/>
      <c r="CW13" s="321"/>
      <c r="CX13" s="321"/>
      <c r="CY13" s="321"/>
      <c r="CZ13" s="321"/>
      <c r="DA13" s="321"/>
      <c r="DB13" s="321"/>
      <c r="DC13" s="321"/>
      <c r="DD13" s="321"/>
      <c r="DE13" s="321"/>
      <c r="DF13" s="321"/>
      <c r="DG13" s="321"/>
      <c r="DH13" s="321"/>
      <c r="DI13" s="321"/>
      <c r="DJ13" s="321"/>
      <c r="DK13" s="321"/>
      <c r="DL13" s="321"/>
      <c r="DM13" s="321"/>
      <c r="DN13" s="321"/>
      <c r="DO13" s="321"/>
      <c r="DP13" s="321"/>
      <c r="DQ13" s="321"/>
      <c r="DR13" s="321"/>
      <c r="DS13" s="321"/>
      <c r="DT13" s="321"/>
      <c r="DU13" s="321"/>
      <c r="DV13" s="321"/>
      <c r="DW13" s="321"/>
      <c r="DX13" s="321"/>
      <c r="DY13" s="321"/>
      <c r="DZ13" s="321"/>
      <c r="EA13" s="321"/>
      <c r="EB13" s="321"/>
      <c r="EC13" s="321"/>
      <c r="ED13" s="321"/>
      <c r="EE13" s="321"/>
      <c r="EF13" s="321"/>
      <c r="EG13" s="321"/>
      <c r="EH13" s="321"/>
      <c r="EI13" s="321"/>
      <c r="EJ13" s="321"/>
      <c r="EK13" s="321"/>
      <c r="EL13" s="321"/>
      <c r="EM13" s="321"/>
      <c r="EN13" s="321"/>
      <c r="EO13" s="321"/>
      <c r="EP13" s="321"/>
      <c r="EQ13" s="321"/>
      <c r="ER13" s="321"/>
      <c r="ES13" s="321"/>
      <c r="ET13" s="321"/>
      <c r="EU13" s="321"/>
      <c r="EV13" s="321"/>
      <c r="EW13" s="321"/>
      <c r="EX13" s="321"/>
      <c r="EY13" s="321"/>
      <c r="EZ13" s="321"/>
      <c r="FA13" s="321"/>
      <c r="FB13" s="321"/>
      <c r="FC13" s="321"/>
      <c r="FD13" s="321"/>
      <c r="FE13" s="321"/>
      <c r="FF13" s="321"/>
      <c r="FG13" s="321"/>
      <c r="FH13" s="321"/>
      <c r="FI13" s="321"/>
      <c r="FJ13" s="321"/>
      <c r="FK13" s="321"/>
      <c r="FL13" s="321"/>
      <c r="FM13" s="321"/>
      <c r="FN13" s="321"/>
      <c r="FO13" s="321"/>
      <c r="FP13" s="321"/>
      <c r="FQ13" s="321"/>
      <c r="FR13" s="321"/>
      <c r="FS13" s="321"/>
      <c r="FT13" s="321"/>
      <c r="FU13" s="321"/>
      <c r="FV13" s="321"/>
      <c r="FW13" s="321"/>
      <c r="FX13" s="321"/>
      <c r="FY13" s="321"/>
      <c r="FZ13" s="321"/>
      <c r="GA13" s="321"/>
      <c r="GB13" s="321"/>
      <c r="GC13" s="321"/>
      <c r="GD13" s="321"/>
      <c r="GE13" s="321"/>
      <c r="GF13" s="321"/>
      <c r="GG13" s="321"/>
      <c r="GH13" s="321"/>
      <c r="GI13" s="321"/>
      <c r="GJ13" s="321"/>
      <c r="GK13" s="321"/>
      <c r="GL13" s="321"/>
      <c r="GM13" s="321"/>
      <c r="GN13" s="321"/>
      <c r="GO13" s="321"/>
      <c r="GP13" s="321"/>
      <c r="GQ13" s="321"/>
      <c r="GR13" s="321"/>
      <c r="GS13" s="321"/>
      <c r="GT13" s="321"/>
      <c r="GU13" s="321"/>
      <c r="GV13" s="321"/>
      <c r="GW13" s="321"/>
      <c r="GX13" s="321"/>
      <c r="GY13" s="321"/>
      <c r="GZ13" s="321"/>
      <c r="HA13" s="321"/>
      <c r="HB13" s="321"/>
      <c r="HC13" s="321"/>
      <c r="HD13" s="321"/>
      <c r="HE13" s="321"/>
      <c r="HF13" s="321"/>
      <c r="HG13" s="321"/>
      <c r="HH13" s="321"/>
      <c r="HI13" s="321"/>
      <c r="HJ13" s="321"/>
      <c r="HK13" s="321"/>
      <c r="HL13" s="321"/>
      <c r="HM13" s="321"/>
      <c r="HN13" s="321"/>
      <c r="HO13" s="321"/>
      <c r="HP13" s="321"/>
      <c r="HQ13" s="321"/>
      <c r="HR13" s="321"/>
      <c r="HS13" s="321"/>
      <c r="HT13" s="321"/>
      <c r="HU13" s="321"/>
      <c r="HV13" s="321"/>
      <c r="HW13" s="321"/>
      <c r="HX13" s="321"/>
      <c r="HY13" s="321"/>
      <c r="HZ13" s="321"/>
      <c r="IA13" s="321"/>
      <c r="IB13" s="321"/>
      <c r="IC13" s="321"/>
      <c r="ID13" s="321"/>
      <c r="IE13" s="321"/>
      <c r="IF13" s="321"/>
      <c r="IG13" s="321"/>
      <c r="IH13" s="321"/>
      <c r="II13" s="321"/>
      <c r="IJ13" s="321"/>
      <c r="IK13" s="321"/>
      <c r="IL13" s="321"/>
      <c r="IM13" s="321"/>
      <c r="IN13" s="321"/>
      <c r="IO13" s="321"/>
      <c r="IP13" s="321"/>
      <c r="IQ13" s="321"/>
      <c r="IR13" s="321"/>
      <c r="IS13" s="321"/>
      <c r="IT13" s="321"/>
      <c r="IU13" s="321"/>
      <c r="IV13" s="321"/>
    </row>
    <row r="14" spans="2:256" s="318" customFormat="1" ht="15" customHeight="1" x14ac:dyDescent="0.25">
      <c r="B14" s="345" t="s">
        <v>406</v>
      </c>
      <c r="D14" s="317"/>
      <c r="E14" s="317"/>
      <c r="F14" s="319"/>
      <c r="G14" s="319"/>
      <c r="H14" s="320"/>
      <c r="I14" s="321"/>
      <c r="J14" s="321"/>
      <c r="K14" s="321"/>
      <c r="L14" s="321"/>
      <c r="M14" s="321"/>
      <c r="N14" s="321"/>
      <c r="O14" s="321"/>
      <c r="P14" s="321"/>
      <c r="Q14" s="321"/>
      <c r="R14" s="321"/>
      <c r="S14" s="321"/>
      <c r="T14" s="321"/>
      <c r="U14" s="321"/>
      <c r="V14" s="321"/>
      <c r="W14" s="321"/>
      <c r="X14" s="321"/>
      <c r="Y14" s="321"/>
      <c r="Z14" s="321"/>
      <c r="AA14" s="321"/>
      <c r="AB14" s="321"/>
      <c r="AC14" s="321"/>
      <c r="AD14" s="321"/>
      <c r="AE14" s="321"/>
      <c r="AF14" s="321"/>
      <c r="AG14" s="321"/>
      <c r="AH14" s="321"/>
      <c r="AI14" s="321"/>
      <c r="AJ14" s="321"/>
      <c r="AK14" s="321"/>
      <c r="AL14" s="321"/>
      <c r="AM14" s="321"/>
      <c r="AN14" s="321"/>
      <c r="AO14" s="321"/>
      <c r="AP14" s="321"/>
      <c r="AQ14" s="321"/>
      <c r="AR14" s="321"/>
      <c r="AS14" s="321"/>
      <c r="AT14" s="321"/>
      <c r="AU14" s="321"/>
      <c r="AV14" s="321"/>
      <c r="AW14" s="321"/>
      <c r="AX14" s="321"/>
      <c r="AY14" s="321"/>
      <c r="AZ14" s="321"/>
      <c r="BA14" s="321"/>
      <c r="BB14" s="321"/>
      <c r="BC14" s="321"/>
      <c r="BD14" s="321"/>
      <c r="BE14" s="321"/>
      <c r="BF14" s="321"/>
      <c r="BG14" s="321"/>
      <c r="BH14" s="321"/>
      <c r="BI14" s="321"/>
      <c r="BJ14" s="321"/>
      <c r="BK14" s="321"/>
      <c r="BL14" s="321"/>
      <c r="BM14" s="321"/>
      <c r="BN14" s="321"/>
      <c r="BO14" s="321"/>
      <c r="BP14" s="321"/>
      <c r="BQ14" s="321"/>
      <c r="BR14" s="321"/>
      <c r="BS14" s="321"/>
      <c r="BT14" s="321"/>
      <c r="BU14" s="321"/>
      <c r="BV14" s="321"/>
      <c r="BW14" s="321"/>
      <c r="BX14" s="321"/>
      <c r="BY14" s="321"/>
      <c r="BZ14" s="321"/>
      <c r="CA14" s="321"/>
      <c r="CB14" s="321"/>
      <c r="CC14" s="321"/>
      <c r="CD14" s="321"/>
      <c r="CE14" s="321"/>
      <c r="CF14" s="321"/>
      <c r="CG14" s="321"/>
      <c r="CH14" s="321"/>
      <c r="CI14" s="321"/>
      <c r="CJ14" s="321"/>
      <c r="CK14" s="321"/>
      <c r="CL14" s="321"/>
      <c r="CM14" s="321"/>
      <c r="CN14" s="321"/>
      <c r="CO14" s="321"/>
      <c r="CP14" s="321"/>
      <c r="CQ14" s="321"/>
      <c r="CR14" s="321"/>
      <c r="CS14" s="321"/>
      <c r="CT14" s="321"/>
      <c r="CU14" s="321"/>
      <c r="CV14" s="321"/>
      <c r="CW14" s="321"/>
      <c r="CX14" s="321"/>
      <c r="CY14" s="321"/>
      <c r="CZ14" s="321"/>
      <c r="DA14" s="321"/>
      <c r="DB14" s="321"/>
      <c r="DC14" s="321"/>
      <c r="DD14" s="321"/>
      <c r="DE14" s="321"/>
      <c r="DF14" s="321"/>
      <c r="DG14" s="321"/>
      <c r="DH14" s="321"/>
      <c r="DI14" s="321"/>
      <c r="DJ14" s="321"/>
      <c r="DK14" s="321"/>
      <c r="DL14" s="321"/>
      <c r="DM14" s="321"/>
      <c r="DN14" s="321"/>
      <c r="DO14" s="321"/>
      <c r="DP14" s="321"/>
      <c r="DQ14" s="321"/>
      <c r="DR14" s="321"/>
      <c r="DS14" s="321"/>
      <c r="DT14" s="321"/>
      <c r="DU14" s="321"/>
      <c r="DV14" s="321"/>
      <c r="DW14" s="321"/>
      <c r="DX14" s="321"/>
      <c r="DY14" s="321"/>
      <c r="DZ14" s="321"/>
      <c r="EA14" s="321"/>
      <c r="EB14" s="321"/>
      <c r="EC14" s="321"/>
      <c r="ED14" s="321"/>
      <c r="EE14" s="321"/>
      <c r="EF14" s="321"/>
      <c r="EG14" s="321"/>
      <c r="EH14" s="321"/>
      <c r="EI14" s="321"/>
      <c r="EJ14" s="321"/>
      <c r="EK14" s="321"/>
      <c r="EL14" s="321"/>
      <c r="EM14" s="321"/>
      <c r="EN14" s="321"/>
      <c r="EO14" s="321"/>
      <c r="EP14" s="321"/>
      <c r="EQ14" s="321"/>
      <c r="ER14" s="321"/>
      <c r="ES14" s="321"/>
      <c r="ET14" s="321"/>
      <c r="EU14" s="321"/>
      <c r="EV14" s="321"/>
      <c r="EW14" s="321"/>
      <c r="EX14" s="321"/>
      <c r="EY14" s="321"/>
      <c r="EZ14" s="321"/>
      <c r="FA14" s="321"/>
      <c r="FB14" s="321"/>
      <c r="FC14" s="321"/>
      <c r="FD14" s="321"/>
      <c r="FE14" s="321"/>
      <c r="FF14" s="321"/>
      <c r="FG14" s="321"/>
      <c r="FH14" s="321"/>
      <c r="FI14" s="321"/>
      <c r="FJ14" s="321"/>
      <c r="FK14" s="321"/>
      <c r="FL14" s="321"/>
      <c r="FM14" s="321"/>
      <c r="FN14" s="321"/>
      <c r="FO14" s="321"/>
      <c r="FP14" s="321"/>
      <c r="FQ14" s="321"/>
      <c r="FR14" s="321"/>
      <c r="FS14" s="321"/>
      <c r="FT14" s="321"/>
      <c r="FU14" s="321"/>
      <c r="FV14" s="321"/>
      <c r="FW14" s="321"/>
      <c r="FX14" s="321"/>
      <c r="FY14" s="321"/>
      <c r="FZ14" s="321"/>
      <c r="GA14" s="321"/>
      <c r="GB14" s="321"/>
      <c r="GC14" s="321"/>
      <c r="GD14" s="321"/>
      <c r="GE14" s="321"/>
      <c r="GF14" s="321"/>
      <c r="GG14" s="321"/>
      <c r="GH14" s="321"/>
      <c r="GI14" s="321"/>
      <c r="GJ14" s="321"/>
      <c r="GK14" s="321"/>
      <c r="GL14" s="321"/>
      <c r="GM14" s="321"/>
      <c r="GN14" s="321"/>
      <c r="GO14" s="321"/>
      <c r="GP14" s="321"/>
      <c r="GQ14" s="321"/>
      <c r="GR14" s="321"/>
      <c r="GS14" s="321"/>
      <c r="GT14" s="321"/>
      <c r="GU14" s="321"/>
      <c r="GV14" s="321"/>
      <c r="GW14" s="321"/>
      <c r="GX14" s="321"/>
      <c r="GY14" s="321"/>
      <c r="GZ14" s="321"/>
      <c r="HA14" s="321"/>
      <c r="HB14" s="321"/>
      <c r="HC14" s="321"/>
      <c r="HD14" s="321"/>
      <c r="HE14" s="321"/>
      <c r="HF14" s="321"/>
      <c r="HG14" s="321"/>
      <c r="HH14" s="321"/>
      <c r="HI14" s="321"/>
      <c r="HJ14" s="321"/>
      <c r="HK14" s="321"/>
      <c r="HL14" s="321"/>
      <c r="HM14" s="321"/>
      <c r="HN14" s="321"/>
      <c r="HO14" s="321"/>
      <c r="HP14" s="321"/>
      <c r="HQ14" s="321"/>
      <c r="HR14" s="321"/>
      <c r="HS14" s="321"/>
      <c r="HT14" s="321"/>
      <c r="HU14" s="321"/>
      <c r="HV14" s="321"/>
      <c r="HW14" s="321"/>
      <c r="HX14" s="321"/>
      <c r="HY14" s="321"/>
      <c r="HZ14" s="321"/>
      <c r="IA14" s="321"/>
      <c r="IB14" s="321"/>
      <c r="IC14" s="321"/>
      <c r="ID14" s="321"/>
      <c r="IE14" s="321"/>
      <c r="IF14" s="321"/>
      <c r="IG14" s="321"/>
      <c r="IH14" s="321"/>
      <c r="II14" s="321"/>
      <c r="IJ14" s="321"/>
      <c r="IK14" s="321"/>
      <c r="IL14" s="321"/>
      <c r="IM14" s="321"/>
      <c r="IN14" s="321"/>
      <c r="IO14" s="321"/>
      <c r="IP14" s="321"/>
      <c r="IQ14" s="321"/>
      <c r="IR14" s="321"/>
      <c r="IS14" s="321"/>
      <c r="IT14" s="321"/>
      <c r="IU14" s="321"/>
      <c r="IV14" s="321"/>
    </row>
    <row r="15" spans="2:256" s="318" customFormat="1" ht="15" customHeight="1" x14ac:dyDescent="0.25">
      <c r="B15" s="317"/>
      <c r="D15" s="317"/>
      <c r="E15" s="317"/>
      <c r="F15" s="319"/>
      <c r="G15" s="319"/>
      <c r="H15" s="320"/>
      <c r="I15" s="321"/>
      <c r="J15" s="321"/>
      <c r="K15" s="321"/>
      <c r="L15" s="321"/>
      <c r="M15" s="321"/>
      <c r="N15" s="321"/>
      <c r="O15" s="321"/>
      <c r="P15" s="321"/>
      <c r="Q15" s="321"/>
      <c r="R15" s="321"/>
      <c r="S15" s="321"/>
      <c r="T15" s="321"/>
      <c r="U15" s="321"/>
      <c r="V15" s="321"/>
      <c r="W15" s="321"/>
      <c r="X15" s="321"/>
      <c r="Y15" s="321"/>
      <c r="Z15" s="321"/>
      <c r="AA15" s="321"/>
      <c r="AB15" s="321"/>
      <c r="AC15" s="321"/>
      <c r="AD15" s="321"/>
      <c r="AE15" s="321"/>
      <c r="AF15" s="321"/>
      <c r="AG15" s="321"/>
      <c r="AH15" s="321"/>
      <c r="AI15" s="321"/>
      <c r="AJ15" s="321"/>
      <c r="AK15" s="321"/>
      <c r="AL15" s="321"/>
      <c r="AM15" s="321"/>
      <c r="AN15" s="321"/>
      <c r="AO15" s="321"/>
      <c r="AP15" s="321"/>
      <c r="AQ15" s="321"/>
      <c r="AR15" s="321"/>
      <c r="AS15" s="321"/>
      <c r="AT15" s="321"/>
      <c r="AU15" s="321"/>
      <c r="AV15" s="321"/>
      <c r="AW15" s="321"/>
      <c r="AX15" s="321"/>
      <c r="AY15" s="321"/>
      <c r="AZ15" s="321"/>
      <c r="BA15" s="321"/>
      <c r="BB15" s="321"/>
      <c r="BC15" s="321"/>
      <c r="BD15" s="321"/>
      <c r="BE15" s="321"/>
      <c r="BF15" s="321"/>
      <c r="BG15" s="321"/>
      <c r="BH15" s="321"/>
      <c r="BI15" s="321"/>
      <c r="BJ15" s="321"/>
      <c r="BK15" s="321"/>
      <c r="BL15" s="321"/>
      <c r="BM15" s="321"/>
      <c r="BN15" s="321"/>
      <c r="BO15" s="321"/>
      <c r="BP15" s="321"/>
      <c r="BQ15" s="321"/>
      <c r="BR15" s="321"/>
      <c r="BS15" s="321"/>
      <c r="BT15" s="321"/>
      <c r="BU15" s="321"/>
      <c r="BV15" s="321"/>
      <c r="BW15" s="321"/>
      <c r="BX15" s="321"/>
      <c r="BY15" s="321"/>
      <c r="BZ15" s="321"/>
      <c r="CA15" s="321"/>
      <c r="CB15" s="321"/>
      <c r="CC15" s="321"/>
      <c r="CD15" s="321"/>
      <c r="CE15" s="321"/>
      <c r="CF15" s="321"/>
      <c r="CG15" s="321"/>
      <c r="CH15" s="321"/>
      <c r="CI15" s="321"/>
      <c r="CJ15" s="321"/>
      <c r="CK15" s="321"/>
      <c r="CL15" s="321"/>
      <c r="CM15" s="321"/>
      <c r="CN15" s="321"/>
      <c r="CO15" s="321"/>
      <c r="CP15" s="321"/>
      <c r="CQ15" s="321"/>
      <c r="CR15" s="321"/>
      <c r="CS15" s="321"/>
      <c r="CT15" s="321"/>
      <c r="CU15" s="321"/>
      <c r="CV15" s="321"/>
      <c r="CW15" s="321"/>
      <c r="CX15" s="321"/>
      <c r="CY15" s="321"/>
      <c r="CZ15" s="321"/>
      <c r="DA15" s="321"/>
      <c r="DB15" s="321"/>
      <c r="DC15" s="321"/>
      <c r="DD15" s="321"/>
      <c r="DE15" s="321"/>
      <c r="DF15" s="321"/>
      <c r="DG15" s="321"/>
      <c r="DH15" s="321"/>
      <c r="DI15" s="321"/>
      <c r="DJ15" s="321"/>
      <c r="DK15" s="321"/>
      <c r="DL15" s="321"/>
      <c r="DM15" s="321"/>
      <c r="DN15" s="321"/>
      <c r="DO15" s="321"/>
      <c r="DP15" s="321"/>
      <c r="DQ15" s="321"/>
      <c r="DR15" s="321"/>
      <c r="DS15" s="321"/>
      <c r="DT15" s="321"/>
      <c r="DU15" s="321"/>
      <c r="DV15" s="321"/>
      <c r="DW15" s="321"/>
      <c r="DX15" s="321"/>
      <c r="DY15" s="321"/>
      <c r="DZ15" s="321"/>
      <c r="EA15" s="321"/>
      <c r="EB15" s="321"/>
      <c r="EC15" s="321"/>
      <c r="ED15" s="321"/>
      <c r="EE15" s="321"/>
      <c r="EF15" s="321"/>
      <c r="EG15" s="321"/>
      <c r="EH15" s="321"/>
      <c r="EI15" s="321"/>
      <c r="EJ15" s="321"/>
      <c r="EK15" s="321"/>
      <c r="EL15" s="321"/>
      <c r="EM15" s="321"/>
      <c r="EN15" s="321"/>
      <c r="EO15" s="321"/>
      <c r="EP15" s="321"/>
      <c r="EQ15" s="321"/>
      <c r="ER15" s="321"/>
      <c r="ES15" s="321"/>
      <c r="ET15" s="321"/>
      <c r="EU15" s="321"/>
      <c r="EV15" s="321"/>
      <c r="EW15" s="321"/>
      <c r="EX15" s="321"/>
      <c r="EY15" s="321"/>
      <c r="EZ15" s="321"/>
      <c r="FA15" s="321"/>
      <c r="FB15" s="321"/>
      <c r="FC15" s="321"/>
      <c r="FD15" s="321"/>
      <c r="FE15" s="321"/>
      <c r="FF15" s="321"/>
      <c r="FG15" s="321"/>
      <c r="FH15" s="321"/>
      <c r="FI15" s="321"/>
      <c r="FJ15" s="321"/>
      <c r="FK15" s="321"/>
      <c r="FL15" s="321"/>
      <c r="FM15" s="321"/>
      <c r="FN15" s="321"/>
      <c r="FO15" s="321"/>
      <c r="FP15" s="321"/>
      <c r="FQ15" s="321"/>
      <c r="FR15" s="321"/>
      <c r="FS15" s="321"/>
      <c r="FT15" s="321"/>
      <c r="FU15" s="321"/>
      <c r="FV15" s="321"/>
      <c r="FW15" s="321"/>
      <c r="FX15" s="321"/>
      <c r="FY15" s="321"/>
      <c r="FZ15" s="321"/>
      <c r="GA15" s="321"/>
      <c r="GB15" s="321"/>
      <c r="GC15" s="321"/>
      <c r="GD15" s="321"/>
      <c r="GE15" s="321"/>
      <c r="GF15" s="321"/>
      <c r="GG15" s="321"/>
      <c r="GH15" s="321"/>
      <c r="GI15" s="321"/>
      <c r="GJ15" s="321"/>
      <c r="GK15" s="321"/>
      <c r="GL15" s="321"/>
      <c r="GM15" s="321"/>
      <c r="GN15" s="321"/>
      <c r="GO15" s="321"/>
      <c r="GP15" s="321"/>
      <c r="GQ15" s="321"/>
      <c r="GR15" s="321"/>
      <c r="GS15" s="321"/>
      <c r="GT15" s="321"/>
      <c r="GU15" s="321"/>
      <c r="GV15" s="321"/>
      <c r="GW15" s="321"/>
      <c r="GX15" s="321"/>
      <c r="GY15" s="321"/>
      <c r="GZ15" s="321"/>
      <c r="HA15" s="321"/>
      <c r="HB15" s="321"/>
      <c r="HC15" s="321"/>
      <c r="HD15" s="321"/>
      <c r="HE15" s="321"/>
      <c r="HF15" s="321"/>
      <c r="HG15" s="321"/>
      <c r="HH15" s="321"/>
      <c r="HI15" s="321"/>
      <c r="HJ15" s="321"/>
      <c r="HK15" s="321"/>
      <c r="HL15" s="321"/>
      <c r="HM15" s="321"/>
      <c r="HN15" s="321"/>
      <c r="HO15" s="321"/>
      <c r="HP15" s="321"/>
      <c r="HQ15" s="321"/>
      <c r="HR15" s="321"/>
      <c r="HS15" s="321"/>
      <c r="HT15" s="321"/>
      <c r="HU15" s="321"/>
      <c r="HV15" s="321"/>
      <c r="HW15" s="321"/>
      <c r="HX15" s="321"/>
      <c r="HY15" s="321"/>
      <c r="HZ15" s="321"/>
      <c r="IA15" s="321"/>
      <c r="IB15" s="321"/>
      <c r="IC15" s="321"/>
      <c r="ID15" s="321"/>
      <c r="IE15" s="321"/>
      <c r="IF15" s="321"/>
      <c r="IG15" s="321"/>
      <c r="IH15" s="321"/>
      <c r="II15" s="321"/>
      <c r="IJ15" s="321"/>
      <c r="IK15" s="321"/>
      <c r="IL15" s="321"/>
      <c r="IM15" s="321"/>
      <c r="IN15" s="321"/>
      <c r="IO15" s="321"/>
      <c r="IP15" s="321"/>
      <c r="IQ15" s="321"/>
      <c r="IR15" s="321"/>
      <c r="IS15" s="321"/>
      <c r="IT15" s="321"/>
      <c r="IU15" s="321"/>
      <c r="IV15" s="321"/>
    </row>
    <row r="16" spans="2:256" s="318" customFormat="1" ht="15" customHeight="1" x14ac:dyDescent="0.25">
      <c r="B16" s="312" t="s">
        <v>328</v>
      </c>
      <c r="D16" s="317"/>
      <c r="E16" s="317"/>
      <c r="F16" s="319"/>
      <c r="G16" s="319"/>
      <c r="H16" s="320"/>
      <c r="I16" s="321"/>
      <c r="J16" s="321"/>
      <c r="K16" s="321"/>
      <c r="L16" s="321"/>
      <c r="M16" s="321"/>
      <c r="N16" s="321"/>
      <c r="O16" s="321"/>
      <c r="P16" s="321"/>
      <c r="Q16" s="321"/>
      <c r="R16" s="321"/>
      <c r="S16" s="321"/>
      <c r="T16" s="321"/>
      <c r="U16" s="321"/>
      <c r="V16" s="321"/>
      <c r="W16" s="321"/>
      <c r="X16" s="321"/>
      <c r="Y16" s="321"/>
      <c r="Z16" s="321"/>
      <c r="AA16" s="321"/>
      <c r="AB16" s="321"/>
      <c r="AC16" s="321"/>
      <c r="AD16" s="321"/>
      <c r="AE16" s="321"/>
      <c r="AF16" s="321"/>
      <c r="AG16" s="321"/>
      <c r="AH16" s="321"/>
      <c r="AI16" s="321"/>
      <c r="AJ16" s="321"/>
      <c r="AK16" s="321"/>
      <c r="AL16" s="321"/>
      <c r="AM16" s="321"/>
      <c r="AN16" s="321"/>
      <c r="AO16" s="321"/>
      <c r="AP16" s="321"/>
      <c r="AQ16" s="321"/>
      <c r="AR16" s="321"/>
      <c r="AS16" s="321"/>
      <c r="AT16" s="321"/>
      <c r="AU16" s="321"/>
      <c r="AV16" s="321"/>
      <c r="AW16" s="321"/>
      <c r="AX16" s="321"/>
      <c r="AY16" s="321"/>
      <c r="AZ16" s="321"/>
      <c r="BA16" s="321"/>
      <c r="BB16" s="321"/>
      <c r="BC16" s="321"/>
      <c r="BD16" s="321"/>
      <c r="BE16" s="321"/>
      <c r="BF16" s="321"/>
      <c r="BG16" s="321"/>
      <c r="BH16" s="321"/>
      <c r="BI16" s="321"/>
      <c r="BJ16" s="321"/>
      <c r="BK16" s="321"/>
      <c r="BL16" s="321"/>
      <c r="BM16" s="321"/>
      <c r="BN16" s="321"/>
      <c r="BO16" s="321"/>
      <c r="BP16" s="321"/>
      <c r="BQ16" s="321"/>
      <c r="BR16" s="321"/>
      <c r="BS16" s="321"/>
      <c r="BT16" s="321"/>
      <c r="BU16" s="321"/>
      <c r="BV16" s="321"/>
      <c r="BW16" s="321"/>
      <c r="BX16" s="321"/>
      <c r="BY16" s="321"/>
      <c r="BZ16" s="321"/>
      <c r="CA16" s="321"/>
      <c r="CB16" s="321"/>
      <c r="CC16" s="321"/>
      <c r="CD16" s="321"/>
      <c r="CE16" s="321"/>
      <c r="CF16" s="321"/>
      <c r="CG16" s="321"/>
      <c r="CH16" s="321"/>
      <c r="CI16" s="321"/>
      <c r="CJ16" s="321"/>
      <c r="CK16" s="321"/>
      <c r="CL16" s="321"/>
      <c r="CM16" s="321"/>
      <c r="CN16" s="321"/>
      <c r="CO16" s="321"/>
      <c r="CP16" s="321"/>
      <c r="CQ16" s="321"/>
      <c r="CR16" s="321"/>
      <c r="CS16" s="321"/>
      <c r="CT16" s="321"/>
      <c r="CU16" s="321"/>
      <c r="CV16" s="321"/>
      <c r="CW16" s="321"/>
      <c r="CX16" s="321"/>
      <c r="CY16" s="321"/>
      <c r="CZ16" s="321"/>
      <c r="DA16" s="321"/>
      <c r="DB16" s="321"/>
      <c r="DC16" s="321"/>
      <c r="DD16" s="321"/>
      <c r="DE16" s="321"/>
      <c r="DF16" s="321"/>
      <c r="DG16" s="321"/>
      <c r="DH16" s="321"/>
      <c r="DI16" s="321"/>
      <c r="DJ16" s="321"/>
      <c r="DK16" s="321"/>
      <c r="DL16" s="321"/>
      <c r="DM16" s="321"/>
      <c r="DN16" s="321"/>
      <c r="DO16" s="321"/>
      <c r="DP16" s="321"/>
      <c r="DQ16" s="321"/>
      <c r="DR16" s="321"/>
      <c r="DS16" s="321"/>
      <c r="DT16" s="321"/>
      <c r="DU16" s="321"/>
      <c r="DV16" s="321"/>
      <c r="DW16" s="321"/>
      <c r="DX16" s="321"/>
      <c r="DY16" s="321"/>
      <c r="DZ16" s="321"/>
      <c r="EA16" s="321"/>
      <c r="EB16" s="321"/>
      <c r="EC16" s="321"/>
      <c r="ED16" s="321"/>
      <c r="EE16" s="321"/>
      <c r="EF16" s="321"/>
      <c r="EG16" s="321"/>
      <c r="EH16" s="321"/>
      <c r="EI16" s="321"/>
      <c r="EJ16" s="321"/>
      <c r="EK16" s="321"/>
      <c r="EL16" s="321"/>
      <c r="EM16" s="321"/>
      <c r="EN16" s="321"/>
      <c r="EO16" s="321"/>
      <c r="EP16" s="321"/>
      <c r="EQ16" s="321"/>
      <c r="ER16" s="321"/>
      <c r="ES16" s="321"/>
      <c r="ET16" s="321"/>
      <c r="EU16" s="321"/>
      <c r="EV16" s="321"/>
      <c r="EW16" s="321"/>
      <c r="EX16" s="321"/>
      <c r="EY16" s="321"/>
      <c r="EZ16" s="321"/>
      <c r="FA16" s="321"/>
      <c r="FB16" s="321"/>
      <c r="FC16" s="321"/>
      <c r="FD16" s="321"/>
      <c r="FE16" s="321"/>
      <c r="FF16" s="321"/>
      <c r="FG16" s="321"/>
      <c r="FH16" s="321"/>
      <c r="FI16" s="321"/>
      <c r="FJ16" s="321"/>
      <c r="FK16" s="321"/>
      <c r="FL16" s="321"/>
      <c r="FM16" s="321"/>
      <c r="FN16" s="321"/>
      <c r="FO16" s="321"/>
      <c r="FP16" s="321"/>
      <c r="FQ16" s="321"/>
      <c r="FR16" s="321"/>
      <c r="FS16" s="321"/>
      <c r="FT16" s="321"/>
      <c r="FU16" s="321"/>
      <c r="FV16" s="321"/>
      <c r="FW16" s="321"/>
      <c r="FX16" s="321"/>
      <c r="FY16" s="321"/>
      <c r="FZ16" s="321"/>
      <c r="GA16" s="321"/>
      <c r="GB16" s="321"/>
      <c r="GC16" s="321"/>
      <c r="GD16" s="321"/>
      <c r="GE16" s="321"/>
      <c r="GF16" s="321"/>
      <c r="GG16" s="321"/>
      <c r="GH16" s="321"/>
      <c r="GI16" s="321"/>
      <c r="GJ16" s="321"/>
      <c r="GK16" s="321"/>
      <c r="GL16" s="321"/>
      <c r="GM16" s="321"/>
      <c r="GN16" s="321"/>
      <c r="GO16" s="321"/>
      <c r="GP16" s="321"/>
      <c r="GQ16" s="321"/>
      <c r="GR16" s="321"/>
      <c r="GS16" s="321"/>
      <c r="GT16" s="321"/>
      <c r="GU16" s="321"/>
      <c r="GV16" s="321"/>
      <c r="GW16" s="321"/>
      <c r="GX16" s="321"/>
      <c r="GY16" s="321"/>
      <c r="GZ16" s="321"/>
      <c r="HA16" s="321"/>
      <c r="HB16" s="321"/>
      <c r="HC16" s="321"/>
      <c r="HD16" s="321"/>
      <c r="HE16" s="321"/>
      <c r="HF16" s="321"/>
      <c r="HG16" s="321"/>
      <c r="HH16" s="321"/>
      <c r="HI16" s="321"/>
      <c r="HJ16" s="321"/>
      <c r="HK16" s="321"/>
      <c r="HL16" s="321"/>
      <c r="HM16" s="321"/>
      <c r="HN16" s="321"/>
      <c r="HO16" s="321"/>
      <c r="HP16" s="321"/>
      <c r="HQ16" s="321"/>
      <c r="HR16" s="321"/>
      <c r="HS16" s="321"/>
      <c r="HT16" s="321"/>
      <c r="HU16" s="321"/>
      <c r="HV16" s="321"/>
      <c r="HW16" s="321"/>
      <c r="HX16" s="321"/>
      <c r="HY16" s="321"/>
      <c r="HZ16" s="321"/>
      <c r="IA16" s="321"/>
      <c r="IB16" s="321"/>
      <c r="IC16" s="321"/>
      <c r="ID16" s="321"/>
      <c r="IE16" s="321"/>
      <c r="IF16" s="321"/>
      <c r="IG16" s="321"/>
      <c r="IH16" s="321"/>
      <c r="II16" s="321"/>
      <c r="IJ16" s="321"/>
      <c r="IK16" s="321"/>
      <c r="IL16" s="321"/>
      <c r="IM16" s="321"/>
      <c r="IN16" s="321"/>
      <c r="IO16" s="321"/>
      <c r="IP16" s="321"/>
      <c r="IQ16" s="321"/>
      <c r="IR16" s="321"/>
      <c r="IS16" s="321"/>
      <c r="IT16" s="321"/>
      <c r="IU16" s="321"/>
      <c r="IV16" s="321"/>
    </row>
    <row r="17" spans="2:256" s="318" customFormat="1" ht="15" customHeight="1" x14ac:dyDescent="0.25">
      <c r="B17" s="349" t="s">
        <v>329</v>
      </c>
      <c r="C17" s="350"/>
      <c r="D17" s="317"/>
      <c r="E17" s="317"/>
      <c r="F17" s="319"/>
      <c r="G17" s="319"/>
      <c r="H17" s="320"/>
      <c r="I17" s="321"/>
      <c r="J17" s="321"/>
      <c r="K17" s="321"/>
      <c r="L17" s="321"/>
      <c r="M17" s="321"/>
      <c r="N17" s="321"/>
      <c r="O17" s="321"/>
      <c r="P17" s="321"/>
      <c r="Q17" s="321"/>
      <c r="R17" s="321"/>
      <c r="S17" s="321"/>
      <c r="T17" s="321"/>
      <c r="U17" s="321"/>
      <c r="V17" s="321"/>
      <c r="W17" s="321"/>
      <c r="X17" s="321"/>
      <c r="Y17" s="321"/>
      <c r="Z17" s="321"/>
      <c r="AA17" s="321"/>
      <c r="AB17" s="321"/>
      <c r="AC17" s="321"/>
      <c r="AD17" s="321"/>
      <c r="AE17" s="321"/>
      <c r="AF17" s="321"/>
      <c r="AG17" s="321"/>
      <c r="AH17" s="321"/>
      <c r="AI17" s="321"/>
      <c r="AJ17" s="321"/>
      <c r="AK17" s="321"/>
      <c r="AL17" s="321"/>
      <c r="AM17" s="321"/>
      <c r="AN17" s="321"/>
      <c r="AO17" s="321"/>
      <c r="AP17" s="321"/>
      <c r="AQ17" s="321"/>
      <c r="AR17" s="321"/>
      <c r="AS17" s="321"/>
      <c r="AT17" s="321"/>
      <c r="AU17" s="321"/>
      <c r="AV17" s="321"/>
      <c r="AW17" s="321"/>
      <c r="AX17" s="321"/>
      <c r="AY17" s="321"/>
      <c r="AZ17" s="321"/>
      <c r="BA17" s="321"/>
      <c r="BB17" s="321"/>
      <c r="BC17" s="321"/>
      <c r="BD17" s="321"/>
      <c r="BE17" s="321"/>
      <c r="BF17" s="321"/>
      <c r="BG17" s="321"/>
      <c r="BH17" s="321"/>
      <c r="BI17" s="321"/>
      <c r="BJ17" s="321"/>
      <c r="BK17" s="321"/>
      <c r="BL17" s="321"/>
      <c r="BM17" s="321"/>
      <c r="BN17" s="321"/>
      <c r="BO17" s="321"/>
      <c r="BP17" s="321"/>
      <c r="BQ17" s="321"/>
      <c r="BR17" s="321"/>
      <c r="BS17" s="321"/>
      <c r="BT17" s="321"/>
      <c r="BU17" s="321"/>
      <c r="BV17" s="321"/>
      <c r="BW17" s="321"/>
      <c r="BX17" s="321"/>
      <c r="BY17" s="321"/>
      <c r="BZ17" s="321"/>
      <c r="CA17" s="321"/>
      <c r="CB17" s="321"/>
      <c r="CC17" s="321"/>
      <c r="CD17" s="321"/>
      <c r="CE17" s="321"/>
      <c r="CF17" s="321"/>
      <c r="CG17" s="321"/>
      <c r="CH17" s="321"/>
      <c r="CI17" s="321"/>
      <c r="CJ17" s="321"/>
      <c r="CK17" s="321"/>
      <c r="CL17" s="321"/>
      <c r="CM17" s="321"/>
      <c r="CN17" s="321"/>
      <c r="CO17" s="321"/>
      <c r="CP17" s="321"/>
      <c r="CQ17" s="321"/>
      <c r="CR17" s="321"/>
      <c r="CS17" s="321"/>
      <c r="CT17" s="321"/>
      <c r="CU17" s="321"/>
      <c r="CV17" s="321"/>
      <c r="CW17" s="321"/>
      <c r="CX17" s="321"/>
      <c r="CY17" s="321"/>
      <c r="CZ17" s="321"/>
      <c r="DA17" s="321"/>
      <c r="DB17" s="321"/>
      <c r="DC17" s="321"/>
      <c r="DD17" s="321"/>
      <c r="DE17" s="321"/>
      <c r="DF17" s="321"/>
      <c r="DG17" s="321"/>
      <c r="DH17" s="321"/>
      <c r="DI17" s="321"/>
      <c r="DJ17" s="321"/>
      <c r="DK17" s="321"/>
      <c r="DL17" s="321"/>
      <c r="DM17" s="321"/>
      <c r="DN17" s="321"/>
      <c r="DO17" s="321"/>
      <c r="DP17" s="321"/>
      <c r="DQ17" s="321"/>
      <c r="DR17" s="321"/>
      <c r="DS17" s="321"/>
      <c r="DT17" s="321"/>
      <c r="DU17" s="321"/>
      <c r="DV17" s="321"/>
      <c r="DW17" s="321"/>
      <c r="DX17" s="321"/>
      <c r="DY17" s="321"/>
      <c r="DZ17" s="321"/>
      <c r="EA17" s="321"/>
      <c r="EB17" s="321"/>
      <c r="EC17" s="321"/>
      <c r="ED17" s="321"/>
      <c r="EE17" s="321"/>
      <c r="EF17" s="321"/>
      <c r="EG17" s="321"/>
      <c r="EH17" s="321"/>
      <c r="EI17" s="321"/>
      <c r="EJ17" s="321"/>
      <c r="EK17" s="321"/>
      <c r="EL17" s="321"/>
      <c r="EM17" s="321"/>
      <c r="EN17" s="321"/>
      <c r="EO17" s="321"/>
      <c r="EP17" s="321"/>
      <c r="EQ17" s="321"/>
      <c r="ER17" s="321"/>
      <c r="ES17" s="321"/>
      <c r="ET17" s="321"/>
      <c r="EU17" s="321"/>
      <c r="EV17" s="321"/>
      <c r="EW17" s="321"/>
      <c r="EX17" s="321"/>
      <c r="EY17" s="321"/>
      <c r="EZ17" s="321"/>
      <c r="FA17" s="321"/>
      <c r="FB17" s="321"/>
      <c r="FC17" s="321"/>
      <c r="FD17" s="321"/>
      <c r="FE17" s="321"/>
      <c r="FF17" s="321"/>
      <c r="FG17" s="321"/>
      <c r="FH17" s="321"/>
      <c r="FI17" s="321"/>
      <c r="FJ17" s="321"/>
      <c r="FK17" s="321"/>
      <c r="FL17" s="321"/>
      <c r="FM17" s="321"/>
      <c r="FN17" s="321"/>
      <c r="FO17" s="321"/>
      <c r="FP17" s="321"/>
      <c r="FQ17" s="321"/>
      <c r="FR17" s="321"/>
      <c r="FS17" s="321"/>
      <c r="FT17" s="321"/>
      <c r="FU17" s="321"/>
      <c r="FV17" s="321"/>
      <c r="FW17" s="321"/>
      <c r="FX17" s="321"/>
      <c r="FY17" s="321"/>
      <c r="FZ17" s="321"/>
      <c r="GA17" s="321"/>
      <c r="GB17" s="321"/>
      <c r="GC17" s="321"/>
      <c r="GD17" s="321"/>
      <c r="GE17" s="321"/>
      <c r="GF17" s="321"/>
      <c r="GG17" s="321"/>
      <c r="GH17" s="321"/>
      <c r="GI17" s="321"/>
      <c r="GJ17" s="321"/>
      <c r="GK17" s="321"/>
      <c r="GL17" s="321"/>
      <c r="GM17" s="321"/>
      <c r="GN17" s="321"/>
      <c r="GO17" s="321"/>
      <c r="GP17" s="321"/>
      <c r="GQ17" s="321"/>
      <c r="GR17" s="321"/>
      <c r="GS17" s="321"/>
      <c r="GT17" s="321"/>
      <c r="GU17" s="321"/>
      <c r="GV17" s="321"/>
      <c r="GW17" s="321"/>
      <c r="GX17" s="321"/>
      <c r="GY17" s="321"/>
      <c r="GZ17" s="321"/>
      <c r="HA17" s="321"/>
      <c r="HB17" s="321"/>
      <c r="HC17" s="321"/>
      <c r="HD17" s="321"/>
      <c r="HE17" s="321"/>
      <c r="HF17" s="321"/>
      <c r="HG17" s="321"/>
      <c r="HH17" s="321"/>
      <c r="HI17" s="321"/>
      <c r="HJ17" s="321"/>
      <c r="HK17" s="321"/>
      <c r="HL17" s="321"/>
      <c r="HM17" s="321"/>
      <c r="HN17" s="321"/>
      <c r="HO17" s="321"/>
      <c r="HP17" s="321"/>
      <c r="HQ17" s="321"/>
      <c r="HR17" s="321"/>
      <c r="HS17" s="321"/>
      <c r="HT17" s="321"/>
      <c r="HU17" s="321"/>
      <c r="HV17" s="321"/>
      <c r="HW17" s="321"/>
      <c r="HX17" s="321"/>
      <c r="HY17" s="321"/>
      <c r="HZ17" s="321"/>
      <c r="IA17" s="321"/>
      <c r="IB17" s="321"/>
      <c r="IC17" s="321"/>
      <c r="ID17" s="321"/>
      <c r="IE17" s="321"/>
      <c r="IF17" s="321"/>
      <c r="IG17" s="321"/>
      <c r="IH17" s="321"/>
      <c r="II17" s="321"/>
      <c r="IJ17" s="321"/>
      <c r="IK17" s="321"/>
      <c r="IL17" s="321"/>
      <c r="IM17" s="321"/>
      <c r="IN17" s="321"/>
      <c r="IO17" s="321"/>
      <c r="IP17" s="321"/>
      <c r="IQ17" s="321"/>
      <c r="IR17" s="321"/>
      <c r="IS17" s="321"/>
      <c r="IT17" s="321"/>
      <c r="IU17" s="321"/>
      <c r="IV17" s="321"/>
    </row>
    <row r="18" spans="2:256" s="318" customFormat="1" ht="15" customHeight="1" x14ac:dyDescent="0.25">
      <c r="B18" s="317"/>
      <c r="D18" s="317"/>
      <c r="E18" s="317"/>
      <c r="F18" s="319"/>
      <c r="G18" s="319"/>
      <c r="H18" s="320"/>
      <c r="I18" s="321"/>
      <c r="J18" s="321"/>
      <c r="K18" s="321"/>
      <c r="L18" s="321"/>
      <c r="M18" s="321"/>
      <c r="N18" s="321"/>
      <c r="O18" s="321"/>
      <c r="P18" s="321"/>
      <c r="Q18" s="321"/>
      <c r="R18" s="321"/>
      <c r="S18" s="321"/>
      <c r="T18" s="321"/>
      <c r="U18" s="321"/>
      <c r="V18" s="321"/>
      <c r="W18" s="321"/>
      <c r="X18" s="321"/>
      <c r="Y18" s="321"/>
      <c r="Z18" s="321"/>
      <c r="AA18" s="321"/>
      <c r="AB18" s="321"/>
      <c r="AC18" s="321"/>
      <c r="AD18" s="321"/>
      <c r="AE18" s="321"/>
      <c r="AF18" s="321"/>
      <c r="AG18" s="321"/>
      <c r="AH18" s="321"/>
      <c r="AI18" s="321"/>
      <c r="AJ18" s="321"/>
      <c r="AK18" s="321"/>
      <c r="AL18" s="321"/>
      <c r="AM18" s="321"/>
      <c r="AN18" s="321"/>
      <c r="AO18" s="321"/>
      <c r="AP18" s="321"/>
      <c r="AQ18" s="321"/>
      <c r="AR18" s="321"/>
      <c r="AS18" s="321"/>
      <c r="AT18" s="321"/>
      <c r="AU18" s="321"/>
      <c r="AV18" s="321"/>
      <c r="AW18" s="321"/>
      <c r="AX18" s="321"/>
      <c r="AY18" s="321"/>
      <c r="AZ18" s="321"/>
      <c r="BA18" s="321"/>
      <c r="BB18" s="321"/>
      <c r="BC18" s="321"/>
      <c r="BD18" s="321"/>
      <c r="BE18" s="321"/>
      <c r="BF18" s="321"/>
      <c r="BG18" s="321"/>
      <c r="BH18" s="321"/>
      <c r="BI18" s="321"/>
      <c r="BJ18" s="321"/>
      <c r="BK18" s="321"/>
      <c r="BL18" s="321"/>
      <c r="BM18" s="321"/>
      <c r="BN18" s="321"/>
      <c r="BO18" s="321"/>
      <c r="BP18" s="321"/>
      <c r="BQ18" s="321"/>
      <c r="BR18" s="321"/>
      <c r="BS18" s="321"/>
      <c r="BT18" s="321"/>
      <c r="BU18" s="321"/>
      <c r="BV18" s="321"/>
      <c r="BW18" s="321"/>
      <c r="BX18" s="321"/>
      <c r="BY18" s="321"/>
      <c r="BZ18" s="321"/>
      <c r="CA18" s="321"/>
      <c r="CB18" s="321"/>
      <c r="CC18" s="321"/>
      <c r="CD18" s="321"/>
      <c r="CE18" s="321"/>
      <c r="CF18" s="321"/>
      <c r="CG18" s="321"/>
      <c r="CH18" s="321"/>
      <c r="CI18" s="321"/>
      <c r="CJ18" s="321"/>
      <c r="CK18" s="321"/>
      <c r="CL18" s="321"/>
      <c r="CM18" s="321"/>
      <c r="CN18" s="321"/>
      <c r="CO18" s="321"/>
      <c r="CP18" s="321"/>
      <c r="CQ18" s="321"/>
      <c r="CR18" s="321"/>
      <c r="CS18" s="321"/>
      <c r="CT18" s="321"/>
      <c r="CU18" s="321"/>
      <c r="CV18" s="321"/>
      <c r="CW18" s="321"/>
      <c r="CX18" s="321"/>
      <c r="CY18" s="321"/>
      <c r="CZ18" s="321"/>
      <c r="DA18" s="321"/>
      <c r="DB18" s="321"/>
      <c r="DC18" s="321"/>
      <c r="DD18" s="321"/>
      <c r="DE18" s="321"/>
      <c r="DF18" s="321"/>
      <c r="DG18" s="321"/>
      <c r="DH18" s="321"/>
      <c r="DI18" s="321"/>
      <c r="DJ18" s="321"/>
      <c r="DK18" s="321"/>
      <c r="DL18" s="321"/>
      <c r="DM18" s="321"/>
      <c r="DN18" s="321"/>
      <c r="DO18" s="321"/>
      <c r="DP18" s="321"/>
      <c r="DQ18" s="321"/>
      <c r="DR18" s="321"/>
      <c r="DS18" s="321"/>
      <c r="DT18" s="321"/>
      <c r="DU18" s="321"/>
      <c r="DV18" s="321"/>
      <c r="DW18" s="321"/>
      <c r="DX18" s="321"/>
      <c r="DY18" s="321"/>
      <c r="DZ18" s="321"/>
      <c r="EA18" s="321"/>
      <c r="EB18" s="321"/>
      <c r="EC18" s="321"/>
      <c r="ED18" s="321"/>
      <c r="EE18" s="321"/>
      <c r="EF18" s="321"/>
      <c r="EG18" s="321"/>
      <c r="EH18" s="321"/>
      <c r="EI18" s="321"/>
      <c r="EJ18" s="321"/>
      <c r="EK18" s="321"/>
      <c r="EL18" s="321"/>
      <c r="EM18" s="321"/>
      <c r="EN18" s="321"/>
      <c r="EO18" s="321"/>
      <c r="EP18" s="321"/>
      <c r="EQ18" s="321"/>
      <c r="ER18" s="321"/>
      <c r="ES18" s="321"/>
      <c r="ET18" s="321"/>
      <c r="EU18" s="321"/>
      <c r="EV18" s="321"/>
      <c r="EW18" s="321"/>
      <c r="EX18" s="321"/>
      <c r="EY18" s="321"/>
      <c r="EZ18" s="321"/>
      <c r="FA18" s="321"/>
      <c r="FB18" s="321"/>
      <c r="FC18" s="321"/>
      <c r="FD18" s="321"/>
      <c r="FE18" s="321"/>
      <c r="FF18" s="321"/>
      <c r="FG18" s="321"/>
      <c r="FH18" s="321"/>
      <c r="FI18" s="321"/>
      <c r="FJ18" s="321"/>
      <c r="FK18" s="321"/>
      <c r="FL18" s="321"/>
      <c r="FM18" s="321"/>
      <c r="FN18" s="321"/>
      <c r="FO18" s="321"/>
      <c r="FP18" s="321"/>
      <c r="FQ18" s="321"/>
      <c r="FR18" s="321"/>
      <c r="FS18" s="321"/>
      <c r="FT18" s="321"/>
      <c r="FU18" s="321"/>
      <c r="FV18" s="321"/>
      <c r="FW18" s="321"/>
      <c r="FX18" s="321"/>
      <c r="FY18" s="321"/>
      <c r="FZ18" s="321"/>
      <c r="GA18" s="321"/>
      <c r="GB18" s="321"/>
      <c r="GC18" s="321"/>
      <c r="GD18" s="321"/>
      <c r="GE18" s="321"/>
      <c r="GF18" s="321"/>
      <c r="GG18" s="321"/>
      <c r="GH18" s="321"/>
      <c r="GI18" s="321"/>
      <c r="GJ18" s="321"/>
      <c r="GK18" s="321"/>
      <c r="GL18" s="321"/>
      <c r="GM18" s="321"/>
      <c r="GN18" s="321"/>
      <c r="GO18" s="321"/>
      <c r="GP18" s="321"/>
      <c r="GQ18" s="321"/>
      <c r="GR18" s="321"/>
      <c r="GS18" s="321"/>
      <c r="GT18" s="321"/>
      <c r="GU18" s="321"/>
      <c r="GV18" s="321"/>
      <c r="GW18" s="321"/>
      <c r="GX18" s="321"/>
      <c r="GY18" s="321"/>
      <c r="GZ18" s="321"/>
      <c r="HA18" s="321"/>
      <c r="HB18" s="321"/>
      <c r="HC18" s="321"/>
      <c r="HD18" s="321"/>
      <c r="HE18" s="321"/>
      <c r="HF18" s="321"/>
      <c r="HG18" s="321"/>
      <c r="HH18" s="321"/>
      <c r="HI18" s="321"/>
      <c r="HJ18" s="321"/>
      <c r="HK18" s="321"/>
      <c r="HL18" s="321"/>
      <c r="HM18" s="321"/>
      <c r="HN18" s="321"/>
      <c r="HO18" s="321"/>
      <c r="HP18" s="321"/>
      <c r="HQ18" s="321"/>
      <c r="HR18" s="321"/>
      <c r="HS18" s="321"/>
      <c r="HT18" s="321"/>
      <c r="HU18" s="321"/>
      <c r="HV18" s="321"/>
      <c r="HW18" s="321"/>
      <c r="HX18" s="321"/>
      <c r="HY18" s="321"/>
      <c r="HZ18" s="321"/>
      <c r="IA18" s="321"/>
      <c r="IB18" s="321"/>
      <c r="IC18" s="321"/>
      <c r="ID18" s="321"/>
      <c r="IE18" s="321"/>
      <c r="IF18" s="321"/>
      <c r="IG18" s="321"/>
      <c r="IH18" s="321"/>
      <c r="II18" s="321"/>
      <c r="IJ18" s="321"/>
      <c r="IK18" s="321"/>
      <c r="IL18" s="321"/>
      <c r="IM18" s="321"/>
      <c r="IN18" s="321"/>
      <c r="IO18" s="321"/>
      <c r="IP18" s="321"/>
      <c r="IQ18" s="321"/>
      <c r="IR18" s="321"/>
      <c r="IS18" s="321"/>
      <c r="IT18" s="321"/>
      <c r="IU18" s="321"/>
      <c r="IV18" s="321"/>
    </row>
    <row r="19" spans="2:256" s="318" customFormat="1" ht="15" customHeight="1" x14ac:dyDescent="0.25">
      <c r="B19" s="330" t="s">
        <v>332</v>
      </c>
      <c r="C19" s="321"/>
      <c r="D19" s="321"/>
      <c r="E19" s="321"/>
      <c r="F19" s="319"/>
      <c r="G19" s="319"/>
      <c r="H19" s="320"/>
      <c r="I19" s="321"/>
      <c r="J19" s="321"/>
      <c r="K19" s="321"/>
      <c r="L19" s="321"/>
      <c r="M19" s="321"/>
      <c r="N19" s="321"/>
      <c r="O19" s="321"/>
      <c r="P19" s="321"/>
      <c r="Q19" s="321"/>
      <c r="R19" s="321"/>
      <c r="S19" s="321"/>
      <c r="T19" s="321"/>
      <c r="U19" s="321"/>
      <c r="V19" s="321"/>
      <c r="W19" s="321"/>
      <c r="X19" s="321"/>
      <c r="Y19" s="321"/>
      <c r="Z19" s="321"/>
      <c r="AA19" s="321"/>
      <c r="AB19" s="321"/>
      <c r="AC19" s="321"/>
      <c r="AD19" s="321"/>
      <c r="AE19" s="321"/>
      <c r="AF19" s="321"/>
      <c r="AG19" s="321"/>
      <c r="AH19" s="321"/>
      <c r="AI19" s="321"/>
      <c r="AJ19" s="321"/>
      <c r="AK19" s="321"/>
      <c r="AL19" s="321"/>
      <c r="AM19" s="321"/>
      <c r="AN19" s="321"/>
      <c r="AO19" s="321"/>
      <c r="AP19" s="321"/>
      <c r="AQ19" s="321"/>
      <c r="AR19" s="321"/>
      <c r="AS19" s="321"/>
      <c r="AT19" s="321"/>
      <c r="AU19" s="321"/>
      <c r="AV19" s="321"/>
      <c r="AW19" s="321"/>
      <c r="AX19" s="321"/>
      <c r="AY19" s="321"/>
      <c r="AZ19" s="321"/>
      <c r="BA19" s="321"/>
      <c r="BB19" s="321"/>
      <c r="BC19" s="321"/>
      <c r="BD19" s="321"/>
      <c r="BE19" s="321"/>
      <c r="BF19" s="321"/>
      <c r="BG19" s="321"/>
      <c r="BH19" s="321"/>
      <c r="BI19" s="321"/>
      <c r="BJ19" s="321"/>
      <c r="BK19" s="321"/>
      <c r="BL19" s="321"/>
      <c r="BM19" s="321"/>
      <c r="BN19" s="321"/>
      <c r="BO19" s="321"/>
      <c r="BP19" s="321"/>
      <c r="BQ19" s="321"/>
      <c r="BR19" s="321"/>
      <c r="BS19" s="321"/>
      <c r="BT19" s="321"/>
      <c r="BU19" s="321"/>
      <c r="BV19" s="321"/>
      <c r="BW19" s="321"/>
      <c r="BX19" s="321"/>
      <c r="BY19" s="321"/>
      <c r="BZ19" s="321"/>
      <c r="CA19" s="321"/>
      <c r="CB19" s="321"/>
      <c r="CC19" s="321"/>
      <c r="CD19" s="321"/>
      <c r="CE19" s="321"/>
      <c r="CF19" s="321"/>
      <c r="CG19" s="321"/>
      <c r="CH19" s="321"/>
      <c r="CI19" s="321"/>
      <c r="CJ19" s="321"/>
      <c r="CK19" s="321"/>
      <c r="CL19" s="321"/>
      <c r="CM19" s="321"/>
      <c r="CN19" s="321"/>
      <c r="CO19" s="321"/>
      <c r="CP19" s="321"/>
      <c r="CQ19" s="321"/>
      <c r="CR19" s="321"/>
      <c r="CS19" s="321"/>
      <c r="CT19" s="321"/>
      <c r="CU19" s="321"/>
      <c r="CV19" s="321"/>
      <c r="CW19" s="321"/>
      <c r="CX19" s="321"/>
      <c r="CY19" s="321"/>
      <c r="CZ19" s="321"/>
      <c r="DA19" s="321"/>
      <c r="DB19" s="321"/>
      <c r="DC19" s="321"/>
      <c r="DD19" s="321"/>
      <c r="DE19" s="321"/>
      <c r="DF19" s="321"/>
      <c r="DG19" s="321"/>
      <c r="DH19" s="321"/>
      <c r="DI19" s="321"/>
      <c r="DJ19" s="321"/>
      <c r="DK19" s="321"/>
      <c r="DL19" s="321"/>
      <c r="DM19" s="321"/>
      <c r="DN19" s="321"/>
      <c r="DO19" s="321"/>
      <c r="DP19" s="321"/>
      <c r="DQ19" s="321"/>
      <c r="DR19" s="321"/>
      <c r="DS19" s="321"/>
      <c r="DT19" s="321"/>
      <c r="DU19" s="321"/>
      <c r="DV19" s="321"/>
      <c r="DW19" s="321"/>
      <c r="DX19" s="321"/>
      <c r="DY19" s="321"/>
      <c r="DZ19" s="321"/>
      <c r="EA19" s="321"/>
      <c r="EB19" s="321"/>
      <c r="EC19" s="321"/>
      <c r="ED19" s="321"/>
      <c r="EE19" s="321"/>
      <c r="EF19" s="321"/>
      <c r="EG19" s="321"/>
      <c r="EH19" s="321"/>
      <c r="EI19" s="321"/>
      <c r="EJ19" s="321"/>
      <c r="EK19" s="321"/>
      <c r="EL19" s="321"/>
      <c r="EM19" s="321"/>
      <c r="EN19" s="321"/>
      <c r="EO19" s="321"/>
      <c r="EP19" s="321"/>
      <c r="EQ19" s="321"/>
      <c r="ER19" s="321"/>
      <c r="ES19" s="321"/>
      <c r="ET19" s="321"/>
      <c r="EU19" s="321"/>
      <c r="EV19" s="321"/>
      <c r="EW19" s="321"/>
      <c r="EX19" s="321"/>
      <c r="EY19" s="321"/>
      <c r="EZ19" s="321"/>
      <c r="FA19" s="321"/>
      <c r="FB19" s="321"/>
      <c r="FC19" s="321"/>
      <c r="FD19" s="321"/>
      <c r="FE19" s="321"/>
      <c r="FF19" s="321"/>
      <c r="FG19" s="321"/>
      <c r="FH19" s="321"/>
      <c r="FI19" s="321"/>
      <c r="FJ19" s="321"/>
      <c r="FK19" s="321"/>
      <c r="FL19" s="321"/>
      <c r="FM19" s="321"/>
      <c r="FN19" s="321"/>
      <c r="FO19" s="321"/>
      <c r="FP19" s="321"/>
      <c r="FQ19" s="321"/>
      <c r="FR19" s="321"/>
      <c r="FS19" s="321"/>
      <c r="FT19" s="321"/>
      <c r="FU19" s="321"/>
      <c r="FV19" s="321"/>
      <c r="FW19" s="321"/>
      <c r="FX19" s="321"/>
      <c r="FY19" s="321"/>
      <c r="FZ19" s="321"/>
      <c r="GA19" s="321"/>
      <c r="GB19" s="321"/>
      <c r="GC19" s="321"/>
      <c r="GD19" s="321"/>
      <c r="GE19" s="321"/>
      <c r="GF19" s="321"/>
      <c r="GG19" s="321"/>
      <c r="GH19" s="321"/>
      <c r="GI19" s="321"/>
      <c r="GJ19" s="321"/>
      <c r="GK19" s="321"/>
      <c r="GL19" s="321"/>
      <c r="GM19" s="321"/>
      <c r="GN19" s="321"/>
      <c r="GO19" s="321"/>
      <c r="GP19" s="321"/>
      <c r="GQ19" s="321"/>
      <c r="GR19" s="321"/>
      <c r="GS19" s="321"/>
      <c r="GT19" s="321"/>
      <c r="GU19" s="321"/>
      <c r="GV19" s="321"/>
      <c r="GW19" s="321"/>
      <c r="GX19" s="321"/>
      <c r="GY19" s="321"/>
      <c r="GZ19" s="321"/>
      <c r="HA19" s="321"/>
      <c r="HB19" s="321"/>
      <c r="HC19" s="321"/>
      <c r="HD19" s="321"/>
      <c r="HE19" s="321"/>
      <c r="HF19" s="321"/>
      <c r="HG19" s="321"/>
      <c r="HH19" s="321"/>
      <c r="HI19" s="321"/>
      <c r="HJ19" s="321"/>
      <c r="HK19" s="321"/>
      <c r="HL19" s="321"/>
      <c r="HM19" s="321"/>
      <c r="HN19" s="321"/>
      <c r="HO19" s="321"/>
      <c r="HP19" s="321"/>
      <c r="HQ19" s="321"/>
      <c r="HR19" s="321"/>
      <c r="HS19" s="321"/>
      <c r="HT19" s="321"/>
      <c r="HU19" s="321"/>
      <c r="HV19" s="321"/>
      <c r="HW19" s="321"/>
      <c r="HX19" s="321"/>
      <c r="HY19" s="321"/>
      <c r="HZ19" s="321"/>
      <c r="IA19" s="321"/>
      <c r="IB19" s="321"/>
      <c r="IC19" s="321"/>
      <c r="ID19" s="321"/>
      <c r="IE19" s="321"/>
      <c r="IF19" s="321"/>
      <c r="IG19" s="321"/>
      <c r="IH19" s="321"/>
      <c r="II19" s="321"/>
      <c r="IJ19" s="321"/>
      <c r="IK19" s="321"/>
      <c r="IL19" s="321"/>
      <c r="IM19" s="321"/>
      <c r="IN19" s="321"/>
      <c r="IO19" s="321"/>
      <c r="IP19" s="321"/>
      <c r="IQ19" s="321"/>
      <c r="IR19" s="321"/>
      <c r="IS19" s="321"/>
      <c r="IT19" s="321"/>
      <c r="IU19" s="321"/>
      <c r="IV19" s="321"/>
    </row>
    <row r="20" spans="2:256" s="318" customFormat="1" ht="15" customHeight="1" x14ac:dyDescent="0.25">
      <c r="B20" s="351" t="s">
        <v>330</v>
      </c>
      <c r="C20" s="351"/>
      <c r="D20" s="352"/>
      <c r="E20" s="352"/>
      <c r="F20" s="319"/>
      <c r="G20" s="319"/>
      <c r="H20" s="320"/>
      <c r="I20" s="321"/>
      <c r="J20" s="321"/>
      <c r="K20" s="321"/>
      <c r="L20" s="321"/>
      <c r="M20" s="321"/>
      <c r="N20" s="321"/>
      <c r="O20" s="321"/>
      <c r="P20" s="321"/>
      <c r="Q20" s="321"/>
      <c r="R20" s="321"/>
      <c r="S20" s="321"/>
      <c r="T20" s="321"/>
      <c r="U20" s="321"/>
      <c r="V20" s="321"/>
      <c r="W20" s="321"/>
      <c r="X20" s="321"/>
      <c r="Y20" s="321"/>
      <c r="Z20" s="321"/>
      <c r="AA20" s="321"/>
      <c r="AB20" s="321"/>
      <c r="AC20" s="321"/>
      <c r="AD20" s="321"/>
      <c r="AE20" s="321"/>
      <c r="AF20" s="321"/>
      <c r="AG20" s="321"/>
      <c r="AH20" s="321"/>
      <c r="AI20" s="321"/>
      <c r="AJ20" s="321"/>
      <c r="AK20" s="321"/>
      <c r="AL20" s="321"/>
      <c r="AM20" s="321"/>
      <c r="AN20" s="321"/>
      <c r="AO20" s="321"/>
      <c r="AP20" s="321"/>
      <c r="AQ20" s="321"/>
      <c r="AR20" s="321"/>
      <c r="AS20" s="321"/>
      <c r="AT20" s="321"/>
      <c r="AU20" s="321"/>
      <c r="AV20" s="321"/>
      <c r="AW20" s="321"/>
      <c r="AX20" s="321"/>
      <c r="AY20" s="321"/>
      <c r="AZ20" s="321"/>
      <c r="BA20" s="321"/>
      <c r="BB20" s="321"/>
      <c r="BC20" s="321"/>
      <c r="BD20" s="321"/>
      <c r="BE20" s="321"/>
      <c r="BF20" s="321"/>
      <c r="BG20" s="321"/>
      <c r="BH20" s="321"/>
      <c r="BI20" s="321"/>
      <c r="BJ20" s="321"/>
      <c r="BK20" s="321"/>
      <c r="BL20" s="321"/>
      <c r="BM20" s="321"/>
      <c r="BN20" s="321"/>
      <c r="BO20" s="321"/>
      <c r="BP20" s="321"/>
      <c r="BQ20" s="321"/>
      <c r="BR20" s="321"/>
      <c r="BS20" s="321"/>
      <c r="BT20" s="321"/>
      <c r="BU20" s="321"/>
      <c r="BV20" s="321"/>
      <c r="BW20" s="321"/>
      <c r="BX20" s="321"/>
      <c r="BY20" s="321"/>
      <c r="BZ20" s="321"/>
      <c r="CA20" s="321"/>
      <c r="CB20" s="321"/>
      <c r="CC20" s="321"/>
      <c r="CD20" s="321"/>
      <c r="CE20" s="321"/>
      <c r="CF20" s="321"/>
      <c r="CG20" s="321"/>
      <c r="CH20" s="321"/>
      <c r="CI20" s="321"/>
      <c r="CJ20" s="321"/>
      <c r="CK20" s="321"/>
      <c r="CL20" s="321"/>
      <c r="CM20" s="321"/>
      <c r="CN20" s="321"/>
      <c r="CO20" s="321"/>
      <c r="CP20" s="321"/>
      <c r="CQ20" s="321"/>
      <c r="CR20" s="321"/>
      <c r="CS20" s="321"/>
      <c r="CT20" s="321"/>
      <c r="CU20" s="321"/>
      <c r="CV20" s="321"/>
      <c r="CW20" s="321"/>
      <c r="CX20" s="321"/>
      <c r="CY20" s="321"/>
      <c r="CZ20" s="321"/>
      <c r="DA20" s="321"/>
      <c r="DB20" s="321"/>
      <c r="DC20" s="321"/>
      <c r="DD20" s="321"/>
      <c r="DE20" s="321"/>
      <c r="DF20" s="321"/>
      <c r="DG20" s="321"/>
      <c r="DH20" s="321"/>
      <c r="DI20" s="321"/>
      <c r="DJ20" s="321"/>
      <c r="DK20" s="321"/>
      <c r="DL20" s="321"/>
      <c r="DM20" s="321"/>
      <c r="DN20" s="321"/>
      <c r="DO20" s="321"/>
      <c r="DP20" s="321"/>
      <c r="DQ20" s="321"/>
      <c r="DR20" s="321"/>
      <c r="DS20" s="321"/>
      <c r="DT20" s="321"/>
      <c r="DU20" s="321"/>
      <c r="DV20" s="321"/>
      <c r="DW20" s="321"/>
      <c r="DX20" s="321"/>
      <c r="DY20" s="321"/>
      <c r="DZ20" s="321"/>
      <c r="EA20" s="321"/>
      <c r="EB20" s="321"/>
      <c r="EC20" s="321"/>
      <c r="ED20" s="321"/>
      <c r="EE20" s="321"/>
      <c r="EF20" s="321"/>
      <c r="EG20" s="321"/>
      <c r="EH20" s="321"/>
      <c r="EI20" s="321"/>
      <c r="EJ20" s="321"/>
      <c r="EK20" s="321"/>
      <c r="EL20" s="321"/>
      <c r="EM20" s="321"/>
      <c r="EN20" s="321"/>
      <c r="EO20" s="321"/>
      <c r="EP20" s="321"/>
      <c r="EQ20" s="321"/>
      <c r="ER20" s="321"/>
      <c r="ES20" s="321"/>
      <c r="ET20" s="321"/>
      <c r="EU20" s="321"/>
      <c r="EV20" s="321"/>
      <c r="EW20" s="321"/>
      <c r="EX20" s="321"/>
      <c r="EY20" s="321"/>
      <c r="EZ20" s="321"/>
      <c r="FA20" s="321"/>
      <c r="FB20" s="321"/>
      <c r="FC20" s="321"/>
      <c r="FD20" s="321"/>
      <c r="FE20" s="321"/>
      <c r="FF20" s="321"/>
      <c r="FG20" s="321"/>
      <c r="FH20" s="321"/>
      <c r="FI20" s="321"/>
      <c r="FJ20" s="321"/>
      <c r="FK20" s="321"/>
      <c r="FL20" s="321"/>
      <c r="FM20" s="321"/>
      <c r="FN20" s="321"/>
      <c r="FO20" s="321"/>
      <c r="FP20" s="321"/>
      <c r="FQ20" s="321"/>
      <c r="FR20" s="321"/>
      <c r="FS20" s="321"/>
      <c r="FT20" s="321"/>
      <c r="FU20" s="321"/>
      <c r="FV20" s="321"/>
      <c r="FW20" s="321"/>
      <c r="FX20" s="321"/>
      <c r="FY20" s="321"/>
      <c r="FZ20" s="321"/>
      <c r="GA20" s="321"/>
      <c r="GB20" s="321"/>
      <c r="GC20" s="321"/>
      <c r="GD20" s="321"/>
      <c r="GE20" s="321"/>
      <c r="GF20" s="321"/>
      <c r="GG20" s="321"/>
      <c r="GH20" s="321"/>
      <c r="GI20" s="321"/>
      <c r="GJ20" s="321"/>
      <c r="GK20" s="321"/>
      <c r="GL20" s="321"/>
      <c r="GM20" s="321"/>
      <c r="GN20" s="321"/>
      <c r="GO20" s="321"/>
      <c r="GP20" s="321"/>
      <c r="GQ20" s="321"/>
      <c r="GR20" s="321"/>
      <c r="GS20" s="321"/>
      <c r="GT20" s="321"/>
      <c r="GU20" s="321"/>
      <c r="GV20" s="321"/>
      <c r="GW20" s="321"/>
      <c r="GX20" s="321"/>
      <c r="GY20" s="321"/>
      <c r="GZ20" s="321"/>
      <c r="HA20" s="321"/>
      <c r="HB20" s="321"/>
      <c r="HC20" s="321"/>
      <c r="HD20" s="321"/>
      <c r="HE20" s="321"/>
      <c r="HF20" s="321"/>
      <c r="HG20" s="321"/>
      <c r="HH20" s="321"/>
      <c r="HI20" s="321"/>
      <c r="HJ20" s="321"/>
      <c r="HK20" s="321"/>
      <c r="HL20" s="321"/>
      <c r="HM20" s="321"/>
      <c r="HN20" s="321"/>
      <c r="HO20" s="321"/>
      <c r="HP20" s="321"/>
      <c r="HQ20" s="321"/>
      <c r="HR20" s="321"/>
      <c r="HS20" s="321"/>
      <c r="HT20" s="321"/>
      <c r="HU20" s="321"/>
      <c r="HV20" s="321"/>
      <c r="HW20" s="321"/>
      <c r="HX20" s="321"/>
      <c r="HY20" s="321"/>
      <c r="HZ20" s="321"/>
      <c r="IA20" s="321"/>
      <c r="IB20" s="321"/>
      <c r="IC20" s="321"/>
      <c r="ID20" s="321"/>
      <c r="IE20" s="321"/>
      <c r="IF20" s="321"/>
      <c r="IG20" s="321"/>
      <c r="IH20" s="321"/>
      <c r="II20" s="321"/>
      <c r="IJ20" s="321"/>
      <c r="IK20" s="321"/>
      <c r="IL20" s="321"/>
      <c r="IM20" s="321"/>
      <c r="IN20" s="321"/>
      <c r="IO20" s="321"/>
      <c r="IP20" s="321"/>
      <c r="IQ20" s="321"/>
      <c r="IR20" s="321"/>
      <c r="IS20" s="321"/>
      <c r="IT20" s="321"/>
      <c r="IU20" s="321"/>
      <c r="IV20" s="321"/>
    </row>
    <row r="21" spans="2:256" s="318" customFormat="1" ht="15" customHeight="1" x14ac:dyDescent="0.25">
      <c r="B21" s="317"/>
      <c r="D21" s="317"/>
      <c r="E21" s="317"/>
      <c r="F21" s="319"/>
      <c r="G21" s="319"/>
      <c r="H21" s="320"/>
      <c r="I21" s="321"/>
      <c r="J21" s="321"/>
      <c r="K21" s="321"/>
      <c r="L21" s="321"/>
      <c r="M21" s="321"/>
      <c r="N21" s="321"/>
      <c r="O21" s="321"/>
      <c r="P21" s="321"/>
      <c r="Q21" s="321"/>
      <c r="R21" s="321"/>
      <c r="S21" s="321"/>
      <c r="T21" s="321"/>
      <c r="U21" s="321"/>
      <c r="V21" s="321"/>
      <c r="W21" s="321"/>
      <c r="X21" s="321"/>
      <c r="Y21" s="321"/>
      <c r="Z21" s="321"/>
      <c r="AA21" s="321"/>
      <c r="AB21" s="321"/>
      <c r="AC21" s="321"/>
      <c r="AD21" s="321"/>
      <c r="AE21" s="321"/>
      <c r="AF21" s="321"/>
      <c r="AG21" s="321"/>
      <c r="AH21" s="321"/>
      <c r="AI21" s="321"/>
      <c r="AJ21" s="321"/>
      <c r="AK21" s="321"/>
      <c r="AL21" s="321"/>
      <c r="AM21" s="321"/>
      <c r="AN21" s="321"/>
      <c r="AO21" s="321"/>
      <c r="AP21" s="321"/>
      <c r="AQ21" s="321"/>
      <c r="AR21" s="321"/>
      <c r="AS21" s="321"/>
      <c r="AT21" s="321"/>
      <c r="AU21" s="321"/>
      <c r="AV21" s="321"/>
      <c r="AW21" s="321"/>
      <c r="AX21" s="321"/>
      <c r="AY21" s="321"/>
      <c r="AZ21" s="321"/>
      <c r="BA21" s="321"/>
      <c r="BB21" s="321"/>
      <c r="BC21" s="321"/>
      <c r="BD21" s="321"/>
      <c r="BE21" s="321"/>
      <c r="BF21" s="321"/>
      <c r="BG21" s="321"/>
      <c r="BH21" s="321"/>
      <c r="BI21" s="321"/>
      <c r="BJ21" s="321"/>
      <c r="BK21" s="321"/>
      <c r="BL21" s="321"/>
      <c r="BM21" s="321"/>
      <c r="BN21" s="321"/>
      <c r="BO21" s="321"/>
      <c r="BP21" s="321"/>
      <c r="BQ21" s="321"/>
      <c r="BR21" s="321"/>
      <c r="BS21" s="321"/>
      <c r="BT21" s="321"/>
      <c r="BU21" s="321"/>
      <c r="BV21" s="321"/>
      <c r="BW21" s="321"/>
      <c r="BX21" s="321"/>
      <c r="BY21" s="321"/>
      <c r="BZ21" s="321"/>
      <c r="CA21" s="321"/>
      <c r="CB21" s="321"/>
      <c r="CC21" s="321"/>
      <c r="CD21" s="321"/>
      <c r="CE21" s="321"/>
      <c r="CF21" s="321"/>
      <c r="CG21" s="321"/>
      <c r="CH21" s="321"/>
      <c r="CI21" s="321"/>
      <c r="CJ21" s="321"/>
      <c r="CK21" s="321"/>
      <c r="CL21" s="321"/>
      <c r="CM21" s="321"/>
      <c r="CN21" s="321"/>
      <c r="CO21" s="321"/>
      <c r="CP21" s="321"/>
      <c r="CQ21" s="321"/>
      <c r="CR21" s="321"/>
      <c r="CS21" s="321"/>
      <c r="CT21" s="321"/>
      <c r="CU21" s="321"/>
      <c r="CV21" s="321"/>
      <c r="CW21" s="321"/>
      <c r="CX21" s="321"/>
      <c r="CY21" s="321"/>
      <c r="CZ21" s="321"/>
      <c r="DA21" s="321"/>
      <c r="DB21" s="321"/>
      <c r="DC21" s="321"/>
      <c r="DD21" s="321"/>
      <c r="DE21" s="321"/>
      <c r="DF21" s="321"/>
      <c r="DG21" s="321"/>
      <c r="DH21" s="321"/>
      <c r="DI21" s="321"/>
      <c r="DJ21" s="321"/>
      <c r="DK21" s="321"/>
      <c r="DL21" s="321"/>
      <c r="DM21" s="321"/>
      <c r="DN21" s="321"/>
      <c r="DO21" s="321"/>
      <c r="DP21" s="321"/>
      <c r="DQ21" s="321"/>
      <c r="DR21" s="321"/>
      <c r="DS21" s="321"/>
      <c r="DT21" s="321"/>
      <c r="DU21" s="321"/>
      <c r="DV21" s="321"/>
      <c r="DW21" s="321"/>
      <c r="DX21" s="321"/>
      <c r="DY21" s="321"/>
      <c r="DZ21" s="321"/>
      <c r="EA21" s="321"/>
      <c r="EB21" s="321"/>
      <c r="EC21" s="321"/>
      <c r="ED21" s="321"/>
      <c r="EE21" s="321"/>
      <c r="EF21" s="321"/>
      <c r="EG21" s="321"/>
      <c r="EH21" s="321"/>
      <c r="EI21" s="321"/>
      <c r="EJ21" s="321"/>
      <c r="EK21" s="321"/>
      <c r="EL21" s="321"/>
      <c r="EM21" s="321"/>
      <c r="EN21" s="321"/>
      <c r="EO21" s="321"/>
      <c r="EP21" s="321"/>
      <c r="EQ21" s="321"/>
      <c r="ER21" s="321"/>
      <c r="ES21" s="321"/>
      <c r="ET21" s="321"/>
      <c r="EU21" s="321"/>
      <c r="EV21" s="321"/>
      <c r="EW21" s="321"/>
      <c r="EX21" s="321"/>
      <c r="EY21" s="321"/>
      <c r="EZ21" s="321"/>
      <c r="FA21" s="321"/>
      <c r="FB21" s="321"/>
      <c r="FC21" s="321"/>
      <c r="FD21" s="321"/>
      <c r="FE21" s="321"/>
      <c r="FF21" s="321"/>
      <c r="FG21" s="321"/>
      <c r="FH21" s="321"/>
      <c r="FI21" s="321"/>
      <c r="FJ21" s="321"/>
      <c r="FK21" s="321"/>
      <c r="FL21" s="321"/>
      <c r="FM21" s="321"/>
      <c r="FN21" s="321"/>
      <c r="FO21" s="321"/>
      <c r="FP21" s="321"/>
      <c r="FQ21" s="321"/>
      <c r="FR21" s="321"/>
      <c r="FS21" s="321"/>
      <c r="FT21" s="321"/>
      <c r="FU21" s="321"/>
      <c r="FV21" s="321"/>
      <c r="FW21" s="321"/>
      <c r="FX21" s="321"/>
      <c r="FY21" s="321"/>
      <c r="FZ21" s="321"/>
      <c r="GA21" s="321"/>
      <c r="GB21" s="321"/>
      <c r="GC21" s="321"/>
      <c r="GD21" s="321"/>
      <c r="GE21" s="321"/>
      <c r="GF21" s="321"/>
      <c r="GG21" s="321"/>
      <c r="GH21" s="321"/>
      <c r="GI21" s="321"/>
      <c r="GJ21" s="321"/>
      <c r="GK21" s="321"/>
      <c r="GL21" s="321"/>
      <c r="GM21" s="321"/>
      <c r="GN21" s="321"/>
      <c r="GO21" s="321"/>
      <c r="GP21" s="321"/>
      <c r="GQ21" s="321"/>
      <c r="GR21" s="321"/>
      <c r="GS21" s="321"/>
      <c r="GT21" s="321"/>
      <c r="GU21" s="321"/>
      <c r="GV21" s="321"/>
      <c r="GW21" s="321"/>
      <c r="GX21" s="321"/>
      <c r="GY21" s="321"/>
      <c r="GZ21" s="321"/>
      <c r="HA21" s="321"/>
      <c r="HB21" s="321"/>
      <c r="HC21" s="321"/>
      <c r="HD21" s="321"/>
      <c r="HE21" s="321"/>
      <c r="HF21" s="321"/>
      <c r="HG21" s="321"/>
      <c r="HH21" s="321"/>
      <c r="HI21" s="321"/>
      <c r="HJ21" s="321"/>
      <c r="HK21" s="321"/>
      <c r="HL21" s="321"/>
      <c r="HM21" s="321"/>
      <c r="HN21" s="321"/>
      <c r="HO21" s="321"/>
      <c r="HP21" s="321"/>
      <c r="HQ21" s="321"/>
      <c r="HR21" s="321"/>
      <c r="HS21" s="321"/>
      <c r="HT21" s="321"/>
      <c r="HU21" s="321"/>
      <c r="HV21" s="321"/>
      <c r="HW21" s="321"/>
      <c r="HX21" s="321"/>
      <c r="HY21" s="321"/>
      <c r="HZ21" s="321"/>
      <c r="IA21" s="321"/>
      <c r="IB21" s="321"/>
      <c r="IC21" s="321"/>
      <c r="ID21" s="321"/>
      <c r="IE21" s="321"/>
      <c r="IF21" s="321"/>
      <c r="IG21" s="321"/>
      <c r="IH21" s="321"/>
      <c r="II21" s="321"/>
      <c r="IJ21" s="321"/>
      <c r="IK21" s="321"/>
      <c r="IL21" s="321"/>
      <c r="IM21" s="321"/>
      <c r="IN21" s="321"/>
      <c r="IO21" s="321"/>
      <c r="IP21" s="321"/>
      <c r="IQ21" s="321"/>
      <c r="IR21" s="321"/>
      <c r="IS21" s="321"/>
      <c r="IT21" s="321"/>
      <c r="IU21" s="321"/>
      <c r="IV21" s="321"/>
    </row>
    <row r="22" spans="2:256" s="318" customFormat="1" ht="15" customHeight="1" x14ac:dyDescent="0.25">
      <c r="B22" s="316" t="s">
        <v>333</v>
      </c>
      <c r="C22" s="331"/>
      <c r="D22" s="321"/>
      <c r="E22" s="321"/>
      <c r="F22" s="332"/>
      <c r="G22" s="332"/>
      <c r="H22" s="320"/>
      <c r="I22" s="321"/>
      <c r="J22" s="321"/>
      <c r="K22" s="321"/>
      <c r="L22" s="321"/>
      <c r="M22" s="321"/>
      <c r="N22" s="321"/>
      <c r="O22" s="321"/>
      <c r="P22" s="321"/>
      <c r="Q22" s="321"/>
      <c r="R22" s="321"/>
      <c r="S22" s="321"/>
      <c r="T22" s="321"/>
      <c r="U22" s="321"/>
      <c r="V22" s="321"/>
      <c r="W22" s="321"/>
      <c r="X22" s="321"/>
      <c r="Y22" s="321"/>
      <c r="Z22" s="321"/>
      <c r="AA22" s="321"/>
      <c r="AB22" s="321"/>
      <c r="AC22" s="321"/>
      <c r="AD22" s="321"/>
      <c r="AE22" s="321"/>
      <c r="AF22" s="321"/>
      <c r="AG22" s="321"/>
      <c r="AH22" s="321"/>
      <c r="AI22" s="321"/>
      <c r="AJ22" s="321"/>
      <c r="AK22" s="321"/>
      <c r="AL22" s="321"/>
      <c r="AM22" s="321"/>
      <c r="AN22" s="321"/>
      <c r="AO22" s="321"/>
      <c r="AP22" s="321"/>
      <c r="AQ22" s="321"/>
      <c r="AR22" s="321"/>
      <c r="AS22" s="321"/>
      <c r="AT22" s="321"/>
      <c r="AU22" s="321"/>
      <c r="AV22" s="321"/>
      <c r="AW22" s="321"/>
      <c r="AX22" s="321"/>
      <c r="AY22" s="321"/>
      <c r="AZ22" s="321"/>
      <c r="BA22" s="321"/>
      <c r="BB22" s="321"/>
      <c r="BC22" s="321"/>
      <c r="BD22" s="321"/>
      <c r="BE22" s="321"/>
      <c r="BF22" s="321"/>
      <c r="BG22" s="321"/>
      <c r="BH22" s="321"/>
      <c r="BI22" s="321"/>
      <c r="BJ22" s="321"/>
      <c r="BK22" s="321"/>
      <c r="BL22" s="321"/>
      <c r="BM22" s="321"/>
      <c r="BN22" s="321"/>
      <c r="BO22" s="321"/>
      <c r="BP22" s="321"/>
      <c r="BQ22" s="321"/>
      <c r="BR22" s="321"/>
      <c r="BS22" s="321"/>
      <c r="BT22" s="321"/>
      <c r="BU22" s="321"/>
      <c r="BV22" s="321"/>
      <c r="BW22" s="321"/>
      <c r="BX22" s="321"/>
      <c r="BY22" s="321"/>
      <c r="BZ22" s="321"/>
      <c r="CA22" s="321"/>
      <c r="CB22" s="321"/>
      <c r="CC22" s="321"/>
      <c r="CD22" s="321"/>
      <c r="CE22" s="321"/>
      <c r="CF22" s="321"/>
      <c r="CG22" s="321"/>
      <c r="CH22" s="321"/>
      <c r="CI22" s="321"/>
      <c r="CJ22" s="321"/>
      <c r="CK22" s="321"/>
      <c r="CL22" s="321"/>
      <c r="CM22" s="321"/>
      <c r="CN22" s="321"/>
      <c r="CO22" s="321"/>
      <c r="CP22" s="321"/>
      <c r="CQ22" s="321"/>
      <c r="CR22" s="321"/>
      <c r="CS22" s="321"/>
      <c r="CT22" s="321"/>
      <c r="CU22" s="321"/>
      <c r="CV22" s="321"/>
      <c r="CW22" s="321"/>
      <c r="CX22" s="321"/>
      <c r="CY22" s="321"/>
      <c r="CZ22" s="321"/>
      <c r="DA22" s="321"/>
      <c r="DB22" s="321"/>
      <c r="DC22" s="321"/>
      <c r="DD22" s="321"/>
      <c r="DE22" s="321"/>
      <c r="DF22" s="321"/>
      <c r="DG22" s="321"/>
      <c r="DH22" s="321"/>
      <c r="DI22" s="321"/>
      <c r="DJ22" s="321"/>
      <c r="DK22" s="321"/>
      <c r="DL22" s="321"/>
      <c r="DM22" s="321"/>
      <c r="DN22" s="321"/>
      <c r="DO22" s="321"/>
      <c r="DP22" s="321"/>
      <c r="DQ22" s="321"/>
      <c r="DR22" s="321"/>
      <c r="DS22" s="321"/>
      <c r="DT22" s="321"/>
      <c r="DU22" s="321"/>
      <c r="DV22" s="321"/>
      <c r="DW22" s="321"/>
      <c r="DX22" s="321"/>
      <c r="DY22" s="321"/>
      <c r="DZ22" s="321"/>
      <c r="EA22" s="321"/>
      <c r="EB22" s="321"/>
      <c r="EC22" s="321"/>
      <c r="ED22" s="321"/>
      <c r="EE22" s="321"/>
      <c r="EF22" s="321"/>
      <c r="EG22" s="321"/>
      <c r="EH22" s="321"/>
      <c r="EI22" s="321"/>
      <c r="EJ22" s="321"/>
      <c r="EK22" s="321"/>
      <c r="EL22" s="321"/>
      <c r="EM22" s="321"/>
      <c r="EN22" s="321"/>
      <c r="EO22" s="321"/>
      <c r="EP22" s="321"/>
      <c r="EQ22" s="321"/>
      <c r="ER22" s="321"/>
      <c r="ES22" s="321"/>
      <c r="ET22" s="321"/>
      <c r="EU22" s="321"/>
      <c r="EV22" s="321"/>
      <c r="EW22" s="321"/>
      <c r="EX22" s="321"/>
      <c r="EY22" s="321"/>
      <c r="EZ22" s="321"/>
      <c r="FA22" s="321"/>
      <c r="FB22" s="321"/>
      <c r="FC22" s="321"/>
      <c r="FD22" s="321"/>
      <c r="FE22" s="321"/>
      <c r="FF22" s="321"/>
      <c r="FG22" s="321"/>
      <c r="FH22" s="321"/>
      <c r="FI22" s="321"/>
      <c r="FJ22" s="321"/>
      <c r="FK22" s="321"/>
      <c r="FL22" s="321"/>
      <c r="FM22" s="321"/>
      <c r="FN22" s="321"/>
      <c r="FO22" s="321"/>
      <c r="FP22" s="321"/>
      <c r="FQ22" s="321"/>
      <c r="FR22" s="321"/>
      <c r="FS22" s="321"/>
      <c r="FT22" s="321"/>
      <c r="FU22" s="321"/>
      <c r="FV22" s="321"/>
      <c r="FW22" s="321"/>
      <c r="FX22" s="321"/>
      <c r="FY22" s="321"/>
      <c r="FZ22" s="321"/>
      <c r="GA22" s="321"/>
      <c r="GB22" s="321"/>
      <c r="GC22" s="321"/>
      <c r="GD22" s="321"/>
      <c r="GE22" s="321"/>
      <c r="GF22" s="321"/>
      <c r="GG22" s="321"/>
      <c r="GH22" s="321"/>
      <c r="GI22" s="321"/>
      <c r="GJ22" s="321"/>
      <c r="GK22" s="321"/>
      <c r="GL22" s="321"/>
      <c r="GM22" s="321"/>
      <c r="GN22" s="321"/>
      <c r="GO22" s="321"/>
      <c r="GP22" s="321"/>
      <c r="GQ22" s="321"/>
      <c r="GR22" s="321"/>
      <c r="GS22" s="321"/>
      <c r="GT22" s="321"/>
      <c r="GU22" s="321"/>
      <c r="GV22" s="321"/>
      <c r="GW22" s="321"/>
      <c r="GX22" s="321"/>
      <c r="GY22" s="321"/>
      <c r="GZ22" s="321"/>
      <c r="HA22" s="321"/>
      <c r="HB22" s="321"/>
      <c r="HC22" s="321"/>
      <c r="HD22" s="321"/>
      <c r="HE22" s="321"/>
      <c r="HF22" s="321"/>
      <c r="HG22" s="321"/>
      <c r="HH22" s="321"/>
      <c r="HI22" s="321"/>
      <c r="HJ22" s="321"/>
      <c r="HK22" s="321"/>
      <c r="HL22" s="321"/>
      <c r="HM22" s="321"/>
      <c r="HN22" s="321"/>
      <c r="HO22" s="321"/>
      <c r="HP22" s="321"/>
      <c r="HQ22" s="321"/>
      <c r="HR22" s="321"/>
      <c r="HS22" s="321"/>
      <c r="HT22" s="321"/>
      <c r="HU22" s="321"/>
      <c r="HV22" s="321"/>
      <c r="HW22" s="321"/>
      <c r="HX22" s="321"/>
      <c r="HY22" s="321"/>
      <c r="HZ22" s="321"/>
      <c r="IA22" s="321"/>
      <c r="IB22" s="321"/>
      <c r="IC22" s="321"/>
      <c r="ID22" s="321"/>
      <c r="IE22" s="321"/>
      <c r="IF22" s="321"/>
      <c r="IG22" s="321"/>
      <c r="IH22" s="321"/>
      <c r="II22" s="321"/>
      <c r="IJ22" s="321"/>
      <c r="IK22" s="321"/>
      <c r="IL22" s="321"/>
      <c r="IM22" s="321"/>
      <c r="IN22" s="321"/>
      <c r="IO22" s="321"/>
      <c r="IP22" s="321"/>
      <c r="IQ22" s="321"/>
      <c r="IR22" s="321"/>
      <c r="IS22" s="321"/>
      <c r="IT22" s="321"/>
      <c r="IU22" s="321"/>
      <c r="IV22" s="321"/>
    </row>
    <row r="23" spans="2:256" s="318" customFormat="1" ht="15" customHeight="1" x14ac:dyDescent="0.25">
      <c r="B23" s="333" t="s">
        <v>298</v>
      </c>
      <c r="C23" s="334"/>
      <c r="D23" s="334"/>
      <c r="E23" s="334"/>
      <c r="F23" s="332"/>
      <c r="G23" s="332"/>
      <c r="H23" s="320"/>
      <c r="I23" s="321"/>
      <c r="J23" s="321"/>
      <c r="K23" s="321"/>
      <c r="L23" s="321"/>
      <c r="M23" s="321"/>
      <c r="N23" s="321"/>
      <c r="O23" s="321"/>
      <c r="P23" s="321"/>
      <c r="Q23" s="321"/>
      <c r="R23" s="321"/>
      <c r="S23" s="321"/>
      <c r="T23" s="321"/>
      <c r="U23" s="321"/>
      <c r="V23" s="321"/>
      <c r="W23" s="321"/>
      <c r="X23" s="321"/>
      <c r="Y23" s="321"/>
      <c r="Z23" s="321"/>
      <c r="AA23" s="321"/>
      <c r="AB23" s="321"/>
      <c r="AC23" s="321"/>
      <c r="AD23" s="321"/>
      <c r="AE23" s="321"/>
      <c r="AF23" s="321"/>
      <c r="AG23" s="321"/>
      <c r="AH23" s="321"/>
      <c r="AI23" s="321"/>
      <c r="AJ23" s="321"/>
      <c r="AK23" s="321"/>
      <c r="AL23" s="321"/>
      <c r="AM23" s="321"/>
      <c r="AN23" s="321"/>
      <c r="AO23" s="321"/>
      <c r="AP23" s="321"/>
      <c r="AQ23" s="321"/>
      <c r="AR23" s="321"/>
      <c r="AS23" s="321"/>
      <c r="AT23" s="321"/>
      <c r="AU23" s="321"/>
      <c r="AV23" s="321"/>
      <c r="AW23" s="321"/>
      <c r="AX23" s="321"/>
      <c r="AY23" s="321"/>
      <c r="AZ23" s="321"/>
      <c r="BA23" s="321"/>
      <c r="BB23" s="321"/>
      <c r="BC23" s="321"/>
      <c r="BD23" s="321"/>
      <c r="BE23" s="321"/>
      <c r="BF23" s="321"/>
      <c r="BG23" s="321"/>
      <c r="BH23" s="321"/>
      <c r="BI23" s="321"/>
      <c r="BJ23" s="321"/>
      <c r="BK23" s="321"/>
      <c r="BL23" s="321"/>
      <c r="BM23" s="321"/>
      <c r="BN23" s="321"/>
      <c r="BO23" s="321"/>
      <c r="BP23" s="321"/>
      <c r="BQ23" s="321"/>
      <c r="BR23" s="321"/>
      <c r="BS23" s="321"/>
      <c r="BT23" s="321"/>
      <c r="BU23" s="321"/>
      <c r="BV23" s="321"/>
      <c r="BW23" s="321"/>
      <c r="BX23" s="321"/>
      <c r="BY23" s="321"/>
      <c r="BZ23" s="321"/>
      <c r="CA23" s="321"/>
      <c r="CB23" s="321"/>
      <c r="CC23" s="321"/>
      <c r="CD23" s="321"/>
      <c r="CE23" s="321"/>
      <c r="CF23" s="321"/>
      <c r="CG23" s="321"/>
      <c r="CH23" s="321"/>
      <c r="CI23" s="321"/>
      <c r="CJ23" s="321"/>
      <c r="CK23" s="321"/>
      <c r="CL23" s="321"/>
      <c r="CM23" s="321"/>
      <c r="CN23" s="321"/>
      <c r="CO23" s="321"/>
      <c r="CP23" s="321"/>
      <c r="CQ23" s="321"/>
      <c r="CR23" s="321"/>
      <c r="CS23" s="321"/>
      <c r="CT23" s="321"/>
      <c r="CU23" s="321"/>
      <c r="CV23" s="321"/>
      <c r="CW23" s="321"/>
      <c r="CX23" s="321"/>
      <c r="CY23" s="321"/>
      <c r="CZ23" s="321"/>
      <c r="DA23" s="321"/>
      <c r="DB23" s="321"/>
      <c r="DC23" s="321"/>
      <c r="DD23" s="321"/>
      <c r="DE23" s="321"/>
      <c r="DF23" s="321"/>
      <c r="DG23" s="321"/>
      <c r="DH23" s="321"/>
      <c r="DI23" s="321"/>
      <c r="DJ23" s="321"/>
      <c r="DK23" s="321"/>
      <c r="DL23" s="321"/>
      <c r="DM23" s="321"/>
      <c r="DN23" s="321"/>
      <c r="DO23" s="321"/>
      <c r="DP23" s="321"/>
      <c r="DQ23" s="321"/>
      <c r="DR23" s="321"/>
      <c r="DS23" s="321"/>
      <c r="DT23" s="321"/>
      <c r="DU23" s="321"/>
      <c r="DV23" s="321"/>
      <c r="DW23" s="321"/>
      <c r="DX23" s="321"/>
      <c r="DY23" s="321"/>
      <c r="DZ23" s="321"/>
      <c r="EA23" s="321"/>
      <c r="EB23" s="321"/>
      <c r="EC23" s="321"/>
      <c r="ED23" s="321"/>
      <c r="EE23" s="321"/>
      <c r="EF23" s="321"/>
      <c r="EG23" s="321"/>
      <c r="EH23" s="321"/>
      <c r="EI23" s="321"/>
      <c r="EJ23" s="321"/>
      <c r="EK23" s="321"/>
      <c r="EL23" s="321"/>
      <c r="EM23" s="321"/>
      <c r="EN23" s="321"/>
      <c r="EO23" s="321"/>
      <c r="EP23" s="321"/>
      <c r="EQ23" s="321"/>
      <c r="ER23" s="321"/>
      <c r="ES23" s="321"/>
      <c r="ET23" s="321"/>
      <c r="EU23" s="321"/>
      <c r="EV23" s="321"/>
      <c r="EW23" s="321"/>
      <c r="EX23" s="321"/>
      <c r="EY23" s="321"/>
      <c r="EZ23" s="321"/>
      <c r="FA23" s="321"/>
      <c r="FB23" s="321"/>
      <c r="FC23" s="321"/>
      <c r="FD23" s="321"/>
      <c r="FE23" s="321"/>
      <c r="FF23" s="321"/>
      <c r="FG23" s="321"/>
      <c r="FH23" s="321"/>
      <c r="FI23" s="321"/>
      <c r="FJ23" s="321"/>
      <c r="FK23" s="321"/>
      <c r="FL23" s="321"/>
      <c r="FM23" s="321"/>
      <c r="FN23" s="321"/>
      <c r="FO23" s="321"/>
      <c r="FP23" s="321"/>
      <c r="FQ23" s="321"/>
      <c r="FR23" s="321"/>
      <c r="FS23" s="321"/>
      <c r="FT23" s="321"/>
      <c r="FU23" s="321"/>
      <c r="FV23" s="321"/>
      <c r="FW23" s="321"/>
      <c r="FX23" s="321"/>
      <c r="FY23" s="321"/>
      <c r="FZ23" s="321"/>
      <c r="GA23" s="321"/>
      <c r="GB23" s="321"/>
      <c r="GC23" s="321"/>
      <c r="GD23" s="321"/>
      <c r="GE23" s="321"/>
      <c r="GF23" s="321"/>
      <c r="GG23" s="321"/>
      <c r="GH23" s="321"/>
      <c r="GI23" s="321"/>
      <c r="GJ23" s="321"/>
      <c r="GK23" s="321"/>
      <c r="GL23" s="321"/>
      <c r="GM23" s="321"/>
      <c r="GN23" s="321"/>
      <c r="GO23" s="321"/>
      <c r="GP23" s="321"/>
      <c r="GQ23" s="321"/>
      <c r="GR23" s="321"/>
      <c r="GS23" s="321"/>
      <c r="GT23" s="321"/>
      <c r="GU23" s="321"/>
      <c r="GV23" s="321"/>
      <c r="GW23" s="321"/>
      <c r="GX23" s="321"/>
      <c r="GY23" s="321"/>
      <c r="GZ23" s="321"/>
      <c r="HA23" s="321"/>
      <c r="HB23" s="321"/>
      <c r="HC23" s="321"/>
      <c r="HD23" s="321"/>
      <c r="HE23" s="321"/>
      <c r="HF23" s="321"/>
      <c r="HG23" s="321"/>
      <c r="HH23" s="321"/>
      <c r="HI23" s="321"/>
      <c r="HJ23" s="321"/>
      <c r="HK23" s="321"/>
      <c r="HL23" s="321"/>
      <c r="HM23" s="321"/>
      <c r="HN23" s="321"/>
      <c r="HO23" s="321"/>
      <c r="HP23" s="321"/>
      <c r="HQ23" s="321"/>
      <c r="HR23" s="321"/>
      <c r="HS23" s="321"/>
      <c r="HT23" s="321"/>
      <c r="HU23" s="321"/>
      <c r="HV23" s="321"/>
      <c r="HW23" s="321"/>
      <c r="HX23" s="321"/>
      <c r="HY23" s="321"/>
      <c r="HZ23" s="321"/>
      <c r="IA23" s="321"/>
      <c r="IB23" s="321"/>
      <c r="IC23" s="321"/>
      <c r="ID23" s="321"/>
      <c r="IE23" s="321"/>
      <c r="IF23" s="321"/>
      <c r="IG23" s="321"/>
      <c r="IH23" s="321"/>
      <c r="II23" s="321"/>
      <c r="IJ23" s="321"/>
      <c r="IK23" s="321"/>
      <c r="IL23" s="321"/>
      <c r="IM23" s="321"/>
      <c r="IN23" s="321"/>
      <c r="IO23" s="321"/>
      <c r="IP23" s="321"/>
      <c r="IQ23" s="321"/>
      <c r="IR23" s="321"/>
      <c r="IS23" s="321"/>
      <c r="IT23" s="321"/>
      <c r="IU23" s="321"/>
      <c r="IV23" s="321"/>
    </row>
    <row r="24" spans="2:256" s="318" customFormat="1" ht="15" customHeight="1" x14ac:dyDescent="0.25">
      <c r="B24" s="335" t="s">
        <v>299</v>
      </c>
      <c r="C24" s="336"/>
      <c r="D24" s="336"/>
      <c r="E24" s="336"/>
      <c r="F24" s="332"/>
      <c r="G24" s="332"/>
      <c r="H24" s="320"/>
      <c r="I24" s="321"/>
      <c r="J24" s="321"/>
      <c r="K24" s="321"/>
      <c r="L24" s="321"/>
      <c r="M24" s="321"/>
      <c r="N24" s="321"/>
      <c r="O24" s="321"/>
      <c r="P24" s="321"/>
      <c r="Q24" s="321"/>
      <c r="R24" s="321"/>
      <c r="S24" s="321"/>
      <c r="T24" s="321"/>
      <c r="U24" s="321"/>
      <c r="V24" s="321"/>
      <c r="W24" s="321"/>
      <c r="X24" s="321"/>
      <c r="Y24" s="321"/>
      <c r="Z24" s="321"/>
      <c r="AA24" s="321"/>
      <c r="AB24" s="321"/>
      <c r="AC24" s="321"/>
      <c r="AD24" s="321"/>
      <c r="AE24" s="321"/>
      <c r="AF24" s="321"/>
      <c r="AG24" s="321"/>
      <c r="AH24" s="321"/>
      <c r="AI24" s="321"/>
      <c r="AJ24" s="321"/>
      <c r="AK24" s="321"/>
      <c r="AL24" s="321"/>
      <c r="AM24" s="321"/>
      <c r="AN24" s="321"/>
      <c r="AO24" s="321"/>
      <c r="AP24" s="321"/>
      <c r="AQ24" s="321"/>
      <c r="AR24" s="321"/>
      <c r="AS24" s="321"/>
      <c r="AT24" s="321"/>
      <c r="AU24" s="321"/>
      <c r="AV24" s="321"/>
      <c r="AW24" s="321"/>
      <c r="AX24" s="321"/>
      <c r="AY24" s="321"/>
      <c r="AZ24" s="321"/>
      <c r="BA24" s="321"/>
      <c r="BB24" s="321"/>
      <c r="BC24" s="321"/>
      <c r="BD24" s="321"/>
      <c r="BE24" s="321"/>
      <c r="BF24" s="321"/>
      <c r="BG24" s="321"/>
      <c r="BH24" s="321"/>
      <c r="BI24" s="321"/>
      <c r="BJ24" s="321"/>
      <c r="BK24" s="321"/>
      <c r="BL24" s="321"/>
      <c r="BM24" s="321"/>
      <c r="BN24" s="321"/>
      <c r="BO24" s="321"/>
      <c r="BP24" s="321"/>
      <c r="BQ24" s="321"/>
      <c r="BR24" s="321"/>
      <c r="BS24" s="321"/>
      <c r="BT24" s="321"/>
      <c r="BU24" s="321"/>
      <c r="BV24" s="321"/>
      <c r="BW24" s="321"/>
      <c r="BX24" s="321"/>
      <c r="BY24" s="321"/>
      <c r="BZ24" s="321"/>
      <c r="CA24" s="321"/>
      <c r="CB24" s="321"/>
      <c r="CC24" s="321"/>
      <c r="CD24" s="321"/>
      <c r="CE24" s="321"/>
      <c r="CF24" s="321"/>
      <c r="CG24" s="321"/>
      <c r="CH24" s="321"/>
      <c r="CI24" s="321"/>
      <c r="CJ24" s="321"/>
      <c r="CK24" s="321"/>
      <c r="CL24" s="321"/>
      <c r="CM24" s="321"/>
      <c r="CN24" s="321"/>
      <c r="CO24" s="321"/>
      <c r="CP24" s="321"/>
      <c r="CQ24" s="321"/>
      <c r="CR24" s="321"/>
      <c r="CS24" s="321"/>
      <c r="CT24" s="321"/>
      <c r="CU24" s="321"/>
      <c r="CV24" s="321"/>
      <c r="CW24" s="321"/>
      <c r="CX24" s="321"/>
      <c r="CY24" s="321"/>
      <c r="CZ24" s="321"/>
      <c r="DA24" s="321"/>
      <c r="DB24" s="321"/>
      <c r="DC24" s="321"/>
      <c r="DD24" s="321"/>
      <c r="DE24" s="321"/>
      <c r="DF24" s="321"/>
      <c r="DG24" s="321"/>
      <c r="DH24" s="321"/>
      <c r="DI24" s="321"/>
      <c r="DJ24" s="321"/>
      <c r="DK24" s="321"/>
      <c r="DL24" s="321"/>
      <c r="DM24" s="321"/>
      <c r="DN24" s="321"/>
      <c r="DO24" s="321"/>
      <c r="DP24" s="321"/>
      <c r="DQ24" s="321"/>
      <c r="DR24" s="321"/>
      <c r="DS24" s="321"/>
      <c r="DT24" s="321"/>
      <c r="DU24" s="321"/>
      <c r="DV24" s="321"/>
      <c r="DW24" s="321"/>
      <c r="DX24" s="321"/>
      <c r="DY24" s="321"/>
      <c r="DZ24" s="321"/>
      <c r="EA24" s="321"/>
      <c r="EB24" s="321"/>
      <c r="EC24" s="321"/>
      <c r="ED24" s="321"/>
      <c r="EE24" s="321"/>
      <c r="EF24" s="321"/>
      <c r="EG24" s="321"/>
      <c r="EH24" s="321"/>
      <c r="EI24" s="321"/>
      <c r="EJ24" s="321"/>
      <c r="EK24" s="321"/>
      <c r="EL24" s="321"/>
      <c r="EM24" s="321"/>
      <c r="EN24" s="321"/>
      <c r="EO24" s="321"/>
      <c r="EP24" s="321"/>
      <c r="EQ24" s="321"/>
      <c r="ER24" s="321"/>
      <c r="ES24" s="321"/>
      <c r="ET24" s="321"/>
      <c r="EU24" s="321"/>
      <c r="EV24" s="321"/>
      <c r="EW24" s="321"/>
      <c r="EX24" s="321"/>
      <c r="EY24" s="321"/>
      <c r="EZ24" s="321"/>
      <c r="FA24" s="321"/>
      <c r="FB24" s="321"/>
      <c r="FC24" s="321"/>
      <c r="FD24" s="321"/>
      <c r="FE24" s="321"/>
      <c r="FF24" s="321"/>
      <c r="FG24" s="321"/>
      <c r="FH24" s="321"/>
      <c r="FI24" s="321"/>
      <c r="FJ24" s="321"/>
      <c r="FK24" s="321"/>
      <c r="FL24" s="321"/>
      <c r="FM24" s="321"/>
      <c r="FN24" s="321"/>
      <c r="FO24" s="321"/>
      <c r="FP24" s="321"/>
      <c r="FQ24" s="321"/>
      <c r="FR24" s="321"/>
      <c r="FS24" s="321"/>
      <c r="FT24" s="321"/>
      <c r="FU24" s="321"/>
      <c r="FV24" s="321"/>
      <c r="FW24" s="321"/>
      <c r="FX24" s="321"/>
      <c r="FY24" s="321"/>
      <c r="FZ24" s="321"/>
      <c r="GA24" s="321"/>
      <c r="GB24" s="321"/>
      <c r="GC24" s="321"/>
      <c r="GD24" s="321"/>
      <c r="GE24" s="321"/>
      <c r="GF24" s="321"/>
      <c r="GG24" s="321"/>
      <c r="GH24" s="321"/>
      <c r="GI24" s="321"/>
      <c r="GJ24" s="321"/>
      <c r="GK24" s="321"/>
      <c r="GL24" s="321"/>
      <c r="GM24" s="321"/>
      <c r="GN24" s="321"/>
      <c r="GO24" s="321"/>
      <c r="GP24" s="321"/>
      <c r="GQ24" s="321"/>
      <c r="GR24" s="321"/>
      <c r="GS24" s="321"/>
      <c r="GT24" s="321"/>
      <c r="GU24" s="321"/>
      <c r="GV24" s="321"/>
      <c r="GW24" s="321"/>
      <c r="GX24" s="321"/>
      <c r="GY24" s="321"/>
      <c r="GZ24" s="321"/>
      <c r="HA24" s="321"/>
      <c r="HB24" s="321"/>
      <c r="HC24" s="321"/>
      <c r="HD24" s="321"/>
      <c r="HE24" s="321"/>
      <c r="HF24" s="321"/>
      <c r="HG24" s="321"/>
      <c r="HH24" s="321"/>
      <c r="HI24" s="321"/>
      <c r="HJ24" s="321"/>
      <c r="HK24" s="321"/>
      <c r="HL24" s="321"/>
      <c r="HM24" s="321"/>
      <c r="HN24" s="321"/>
      <c r="HO24" s="321"/>
      <c r="HP24" s="321"/>
      <c r="HQ24" s="321"/>
      <c r="HR24" s="321"/>
      <c r="HS24" s="321"/>
      <c r="HT24" s="321"/>
      <c r="HU24" s="321"/>
      <c r="HV24" s="321"/>
      <c r="HW24" s="321"/>
      <c r="HX24" s="321"/>
      <c r="HY24" s="321"/>
      <c r="HZ24" s="321"/>
      <c r="IA24" s="321"/>
      <c r="IB24" s="321"/>
      <c r="IC24" s="321"/>
      <c r="ID24" s="321"/>
      <c r="IE24" s="321"/>
      <c r="IF24" s="321"/>
      <c r="IG24" s="321"/>
      <c r="IH24" s="321"/>
      <c r="II24" s="321"/>
      <c r="IJ24" s="321"/>
      <c r="IK24" s="321"/>
      <c r="IL24" s="321"/>
      <c r="IM24" s="321"/>
      <c r="IN24" s="321"/>
      <c r="IO24" s="321"/>
      <c r="IP24" s="321"/>
      <c r="IQ24" s="321"/>
      <c r="IR24" s="321"/>
      <c r="IS24" s="321"/>
      <c r="IT24" s="321"/>
      <c r="IU24" s="321"/>
      <c r="IV24" s="321"/>
    </row>
    <row r="25" spans="2:256" s="318" customFormat="1" ht="15" customHeight="1" x14ac:dyDescent="0.25">
      <c r="B25" s="321" t="s">
        <v>323</v>
      </c>
      <c r="C25" s="331"/>
      <c r="D25" s="321"/>
      <c r="E25" s="321"/>
      <c r="F25" s="332"/>
      <c r="G25" s="332"/>
      <c r="H25" s="320"/>
      <c r="I25" s="321"/>
      <c r="J25" s="321"/>
      <c r="K25" s="321"/>
      <c r="L25" s="321"/>
      <c r="M25" s="321"/>
      <c r="N25" s="321"/>
      <c r="O25" s="321"/>
      <c r="P25" s="321"/>
      <c r="Q25" s="321"/>
      <c r="R25" s="321"/>
      <c r="S25" s="321"/>
      <c r="T25" s="321"/>
      <c r="U25" s="321"/>
      <c r="V25" s="321"/>
      <c r="W25" s="321"/>
      <c r="X25" s="321"/>
      <c r="Y25" s="321"/>
      <c r="Z25" s="321"/>
      <c r="AA25" s="321"/>
      <c r="AB25" s="321"/>
      <c r="AC25" s="321"/>
      <c r="AD25" s="321"/>
      <c r="AE25" s="321"/>
      <c r="AF25" s="321"/>
      <c r="AG25" s="321"/>
      <c r="AH25" s="321"/>
      <c r="AI25" s="321"/>
      <c r="AJ25" s="321"/>
      <c r="AK25" s="321"/>
      <c r="AL25" s="321"/>
      <c r="AM25" s="321"/>
      <c r="AN25" s="321"/>
      <c r="AO25" s="321"/>
      <c r="AP25" s="321"/>
      <c r="AQ25" s="321"/>
      <c r="AR25" s="321"/>
      <c r="AS25" s="321"/>
      <c r="AT25" s="321"/>
      <c r="AU25" s="321"/>
      <c r="AV25" s="321"/>
      <c r="AW25" s="321"/>
      <c r="AX25" s="321"/>
      <c r="AY25" s="321"/>
      <c r="AZ25" s="321"/>
      <c r="BA25" s="321"/>
      <c r="BB25" s="321"/>
      <c r="BC25" s="321"/>
      <c r="BD25" s="321"/>
      <c r="BE25" s="321"/>
      <c r="BF25" s="321"/>
      <c r="BG25" s="321"/>
      <c r="BH25" s="321"/>
      <c r="BI25" s="321"/>
      <c r="BJ25" s="321"/>
      <c r="BK25" s="321"/>
      <c r="BL25" s="321"/>
      <c r="BM25" s="321"/>
      <c r="BN25" s="321"/>
      <c r="BO25" s="321"/>
      <c r="BP25" s="321"/>
      <c r="BQ25" s="321"/>
      <c r="BR25" s="321"/>
      <c r="BS25" s="321"/>
      <c r="BT25" s="321"/>
      <c r="BU25" s="321"/>
      <c r="BV25" s="321"/>
      <c r="BW25" s="321"/>
      <c r="BX25" s="321"/>
      <c r="BY25" s="321"/>
      <c r="BZ25" s="321"/>
      <c r="CA25" s="321"/>
      <c r="CB25" s="321"/>
      <c r="CC25" s="321"/>
      <c r="CD25" s="321"/>
      <c r="CE25" s="321"/>
      <c r="CF25" s="321"/>
      <c r="CG25" s="321"/>
      <c r="CH25" s="321"/>
      <c r="CI25" s="321"/>
      <c r="CJ25" s="321"/>
      <c r="CK25" s="321"/>
      <c r="CL25" s="321"/>
      <c r="CM25" s="321"/>
      <c r="CN25" s="321"/>
      <c r="CO25" s="321"/>
      <c r="CP25" s="321"/>
      <c r="CQ25" s="321"/>
      <c r="CR25" s="321"/>
      <c r="CS25" s="321"/>
      <c r="CT25" s="321"/>
      <c r="CU25" s="321"/>
      <c r="CV25" s="321"/>
      <c r="CW25" s="321"/>
      <c r="CX25" s="321"/>
      <c r="CY25" s="321"/>
      <c r="CZ25" s="321"/>
      <c r="DA25" s="321"/>
      <c r="DB25" s="321"/>
      <c r="DC25" s="321"/>
      <c r="DD25" s="321"/>
      <c r="DE25" s="321"/>
      <c r="DF25" s="321"/>
      <c r="DG25" s="321"/>
      <c r="DH25" s="321"/>
      <c r="DI25" s="321"/>
      <c r="DJ25" s="321"/>
      <c r="DK25" s="321"/>
      <c r="DL25" s="321"/>
      <c r="DM25" s="321"/>
      <c r="DN25" s="321"/>
      <c r="DO25" s="321"/>
      <c r="DP25" s="321"/>
      <c r="DQ25" s="321"/>
      <c r="DR25" s="321"/>
      <c r="DS25" s="321"/>
      <c r="DT25" s="321"/>
      <c r="DU25" s="321"/>
      <c r="DV25" s="321"/>
      <c r="DW25" s="321"/>
      <c r="DX25" s="321"/>
      <c r="DY25" s="321"/>
      <c r="DZ25" s="321"/>
      <c r="EA25" s="321"/>
      <c r="EB25" s="321"/>
      <c r="EC25" s="321"/>
      <c r="ED25" s="321"/>
      <c r="EE25" s="321"/>
      <c r="EF25" s="321"/>
      <c r="EG25" s="321"/>
      <c r="EH25" s="321"/>
      <c r="EI25" s="321"/>
      <c r="EJ25" s="321"/>
      <c r="EK25" s="321"/>
      <c r="EL25" s="321"/>
      <c r="EM25" s="321"/>
      <c r="EN25" s="321"/>
      <c r="EO25" s="321"/>
      <c r="EP25" s="321"/>
      <c r="EQ25" s="321"/>
      <c r="ER25" s="321"/>
      <c r="ES25" s="321"/>
      <c r="ET25" s="321"/>
      <c r="EU25" s="321"/>
      <c r="EV25" s="321"/>
      <c r="EW25" s="321"/>
      <c r="EX25" s="321"/>
      <c r="EY25" s="321"/>
      <c r="EZ25" s="321"/>
      <c r="FA25" s="321"/>
      <c r="FB25" s="321"/>
      <c r="FC25" s="321"/>
      <c r="FD25" s="321"/>
      <c r="FE25" s="321"/>
      <c r="FF25" s="321"/>
      <c r="FG25" s="321"/>
      <c r="FH25" s="321"/>
      <c r="FI25" s="321"/>
      <c r="FJ25" s="321"/>
      <c r="FK25" s="321"/>
      <c r="FL25" s="321"/>
      <c r="FM25" s="321"/>
      <c r="FN25" s="321"/>
      <c r="FO25" s="321"/>
      <c r="FP25" s="321"/>
      <c r="FQ25" s="321"/>
      <c r="FR25" s="321"/>
      <c r="FS25" s="321"/>
      <c r="FT25" s="321"/>
      <c r="FU25" s="321"/>
      <c r="FV25" s="321"/>
      <c r="FW25" s="321"/>
      <c r="FX25" s="321"/>
      <c r="FY25" s="321"/>
      <c r="FZ25" s="321"/>
      <c r="GA25" s="321"/>
      <c r="GB25" s="321"/>
      <c r="GC25" s="321"/>
      <c r="GD25" s="321"/>
      <c r="GE25" s="321"/>
      <c r="GF25" s="321"/>
      <c r="GG25" s="321"/>
      <c r="GH25" s="321"/>
      <c r="GI25" s="321"/>
      <c r="GJ25" s="321"/>
      <c r="GK25" s="321"/>
      <c r="GL25" s="321"/>
      <c r="GM25" s="321"/>
      <c r="GN25" s="321"/>
      <c r="GO25" s="321"/>
      <c r="GP25" s="321"/>
      <c r="GQ25" s="321"/>
      <c r="GR25" s="321"/>
      <c r="GS25" s="321"/>
      <c r="GT25" s="321"/>
      <c r="GU25" s="321"/>
      <c r="GV25" s="321"/>
      <c r="GW25" s="321"/>
      <c r="GX25" s="321"/>
      <c r="GY25" s="321"/>
      <c r="GZ25" s="321"/>
      <c r="HA25" s="321"/>
      <c r="HB25" s="321"/>
      <c r="HC25" s="321"/>
      <c r="HD25" s="321"/>
      <c r="HE25" s="321"/>
      <c r="HF25" s="321"/>
      <c r="HG25" s="321"/>
      <c r="HH25" s="321"/>
      <c r="HI25" s="321"/>
      <c r="HJ25" s="321"/>
      <c r="HK25" s="321"/>
      <c r="HL25" s="321"/>
      <c r="HM25" s="321"/>
      <c r="HN25" s="321"/>
      <c r="HO25" s="321"/>
      <c r="HP25" s="321"/>
      <c r="HQ25" s="321"/>
      <c r="HR25" s="321"/>
      <c r="HS25" s="321"/>
      <c r="HT25" s="321"/>
      <c r="HU25" s="321"/>
      <c r="HV25" s="321"/>
      <c r="HW25" s="321"/>
      <c r="HX25" s="321"/>
      <c r="HY25" s="321"/>
      <c r="HZ25" s="321"/>
      <c r="IA25" s="321"/>
      <c r="IB25" s="321"/>
      <c r="IC25" s="321"/>
      <c r="ID25" s="321"/>
      <c r="IE25" s="321"/>
      <c r="IF25" s="321"/>
      <c r="IG25" s="321"/>
      <c r="IH25" s="321"/>
      <c r="II25" s="321"/>
      <c r="IJ25" s="321"/>
      <c r="IK25" s="321"/>
      <c r="IL25" s="321"/>
      <c r="IM25" s="321"/>
      <c r="IN25" s="321"/>
      <c r="IO25" s="321"/>
      <c r="IP25" s="321"/>
      <c r="IQ25" s="321"/>
      <c r="IR25" s="321"/>
      <c r="IS25" s="321"/>
      <c r="IT25" s="321"/>
      <c r="IU25" s="321"/>
      <c r="IV25" s="321"/>
    </row>
    <row r="26" spans="2:256" s="318" customFormat="1" ht="15" customHeight="1" x14ac:dyDescent="0.25">
      <c r="B26" s="321"/>
      <c r="C26" s="331"/>
      <c r="D26" s="321"/>
      <c r="E26" s="321"/>
      <c r="F26" s="332"/>
      <c r="G26" s="332"/>
      <c r="H26" s="320"/>
      <c r="I26" s="321"/>
      <c r="J26" s="321"/>
      <c r="K26" s="321"/>
      <c r="L26" s="321"/>
      <c r="M26" s="321"/>
      <c r="N26" s="321"/>
      <c r="O26" s="321"/>
      <c r="P26" s="321"/>
      <c r="Q26" s="321"/>
      <c r="R26" s="321"/>
      <c r="S26" s="321"/>
      <c r="T26" s="321"/>
      <c r="U26" s="321"/>
      <c r="V26" s="321"/>
      <c r="W26" s="321"/>
      <c r="X26" s="321"/>
      <c r="Y26" s="321"/>
      <c r="Z26" s="321"/>
      <c r="AA26" s="321"/>
      <c r="AB26" s="321"/>
      <c r="AC26" s="321"/>
      <c r="AD26" s="321"/>
      <c r="AE26" s="321"/>
      <c r="AF26" s="321"/>
      <c r="AG26" s="321"/>
      <c r="AH26" s="321"/>
      <c r="AI26" s="321"/>
      <c r="AJ26" s="321"/>
      <c r="AK26" s="321"/>
      <c r="AL26" s="321"/>
      <c r="AM26" s="321"/>
      <c r="AN26" s="321"/>
      <c r="AO26" s="321"/>
      <c r="AP26" s="321"/>
      <c r="AQ26" s="321"/>
      <c r="AR26" s="321"/>
      <c r="AS26" s="321"/>
      <c r="AT26" s="321"/>
      <c r="AU26" s="321"/>
      <c r="AV26" s="321"/>
      <c r="AW26" s="321"/>
      <c r="AX26" s="321"/>
      <c r="AY26" s="321"/>
      <c r="AZ26" s="321"/>
      <c r="BA26" s="321"/>
      <c r="BB26" s="321"/>
      <c r="BC26" s="321"/>
      <c r="BD26" s="321"/>
      <c r="BE26" s="321"/>
      <c r="BF26" s="321"/>
      <c r="BG26" s="321"/>
      <c r="BH26" s="321"/>
      <c r="BI26" s="321"/>
      <c r="BJ26" s="321"/>
      <c r="BK26" s="321"/>
      <c r="BL26" s="321"/>
      <c r="BM26" s="321"/>
      <c r="BN26" s="321"/>
      <c r="BO26" s="321"/>
      <c r="BP26" s="321"/>
      <c r="BQ26" s="321"/>
      <c r="BR26" s="321"/>
      <c r="BS26" s="321"/>
      <c r="BT26" s="321"/>
      <c r="BU26" s="321"/>
      <c r="BV26" s="321"/>
      <c r="BW26" s="321"/>
      <c r="BX26" s="321"/>
      <c r="BY26" s="321"/>
      <c r="BZ26" s="321"/>
      <c r="CA26" s="321"/>
      <c r="CB26" s="321"/>
      <c r="CC26" s="321"/>
      <c r="CD26" s="321"/>
      <c r="CE26" s="321"/>
      <c r="CF26" s="321"/>
      <c r="CG26" s="321"/>
      <c r="CH26" s="321"/>
      <c r="CI26" s="321"/>
      <c r="CJ26" s="321"/>
      <c r="CK26" s="321"/>
      <c r="CL26" s="321"/>
      <c r="CM26" s="321"/>
      <c r="CN26" s="321"/>
      <c r="CO26" s="321"/>
      <c r="CP26" s="321"/>
      <c r="CQ26" s="321"/>
      <c r="CR26" s="321"/>
      <c r="CS26" s="321"/>
      <c r="CT26" s="321"/>
      <c r="CU26" s="321"/>
      <c r="CV26" s="321"/>
      <c r="CW26" s="321"/>
      <c r="CX26" s="321"/>
      <c r="CY26" s="321"/>
      <c r="CZ26" s="321"/>
      <c r="DA26" s="321"/>
      <c r="DB26" s="321"/>
      <c r="DC26" s="321"/>
      <c r="DD26" s="321"/>
      <c r="DE26" s="321"/>
      <c r="DF26" s="321"/>
      <c r="DG26" s="321"/>
      <c r="DH26" s="321"/>
      <c r="DI26" s="321"/>
      <c r="DJ26" s="321"/>
      <c r="DK26" s="321"/>
      <c r="DL26" s="321"/>
      <c r="DM26" s="321"/>
      <c r="DN26" s="321"/>
      <c r="DO26" s="321"/>
      <c r="DP26" s="321"/>
      <c r="DQ26" s="321"/>
      <c r="DR26" s="321"/>
      <c r="DS26" s="321"/>
      <c r="DT26" s="321"/>
      <c r="DU26" s="321"/>
      <c r="DV26" s="321"/>
      <c r="DW26" s="321"/>
      <c r="DX26" s="321"/>
      <c r="DY26" s="321"/>
      <c r="DZ26" s="321"/>
      <c r="EA26" s="321"/>
      <c r="EB26" s="321"/>
      <c r="EC26" s="321"/>
      <c r="ED26" s="321"/>
      <c r="EE26" s="321"/>
      <c r="EF26" s="321"/>
      <c r="EG26" s="321"/>
      <c r="EH26" s="321"/>
      <c r="EI26" s="321"/>
      <c r="EJ26" s="321"/>
      <c r="EK26" s="321"/>
      <c r="EL26" s="321"/>
      <c r="EM26" s="321"/>
      <c r="EN26" s="321"/>
      <c r="EO26" s="321"/>
      <c r="EP26" s="321"/>
      <c r="EQ26" s="321"/>
      <c r="ER26" s="321"/>
      <c r="ES26" s="321"/>
      <c r="ET26" s="321"/>
      <c r="EU26" s="321"/>
      <c r="EV26" s="321"/>
      <c r="EW26" s="321"/>
      <c r="EX26" s="321"/>
      <c r="EY26" s="321"/>
      <c r="EZ26" s="321"/>
      <c r="FA26" s="321"/>
      <c r="FB26" s="321"/>
      <c r="FC26" s="321"/>
      <c r="FD26" s="321"/>
      <c r="FE26" s="321"/>
      <c r="FF26" s="321"/>
      <c r="FG26" s="321"/>
      <c r="FH26" s="321"/>
      <c r="FI26" s="321"/>
      <c r="FJ26" s="321"/>
      <c r="FK26" s="321"/>
      <c r="FL26" s="321"/>
      <c r="FM26" s="321"/>
      <c r="FN26" s="321"/>
      <c r="FO26" s="321"/>
      <c r="FP26" s="321"/>
      <c r="FQ26" s="321"/>
      <c r="FR26" s="321"/>
      <c r="FS26" s="321"/>
      <c r="FT26" s="321"/>
      <c r="FU26" s="321"/>
      <c r="FV26" s="321"/>
      <c r="FW26" s="321"/>
      <c r="FX26" s="321"/>
      <c r="FY26" s="321"/>
      <c r="FZ26" s="321"/>
      <c r="GA26" s="321"/>
      <c r="GB26" s="321"/>
      <c r="GC26" s="321"/>
      <c r="GD26" s="321"/>
      <c r="GE26" s="321"/>
      <c r="GF26" s="321"/>
      <c r="GG26" s="321"/>
      <c r="GH26" s="321"/>
      <c r="GI26" s="321"/>
      <c r="GJ26" s="321"/>
      <c r="GK26" s="321"/>
      <c r="GL26" s="321"/>
      <c r="GM26" s="321"/>
      <c r="GN26" s="321"/>
      <c r="GO26" s="321"/>
      <c r="GP26" s="321"/>
      <c r="GQ26" s="321"/>
      <c r="GR26" s="321"/>
      <c r="GS26" s="321"/>
      <c r="GT26" s="321"/>
      <c r="GU26" s="321"/>
      <c r="GV26" s="321"/>
      <c r="GW26" s="321"/>
      <c r="GX26" s="321"/>
      <c r="GY26" s="321"/>
      <c r="GZ26" s="321"/>
      <c r="HA26" s="321"/>
      <c r="HB26" s="321"/>
      <c r="HC26" s="321"/>
      <c r="HD26" s="321"/>
      <c r="HE26" s="321"/>
      <c r="HF26" s="321"/>
      <c r="HG26" s="321"/>
      <c r="HH26" s="321"/>
      <c r="HI26" s="321"/>
      <c r="HJ26" s="321"/>
      <c r="HK26" s="321"/>
      <c r="HL26" s="321"/>
      <c r="HM26" s="321"/>
      <c r="HN26" s="321"/>
      <c r="HO26" s="321"/>
      <c r="HP26" s="321"/>
      <c r="HQ26" s="321"/>
      <c r="HR26" s="321"/>
      <c r="HS26" s="321"/>
      <c r="HT26" s="321"/>
      <c r="HU26" s="321"/>
      <c r="HV26" s="321"/>
      <c r="HW26" s="321"/>
      <c r="HX26" s="321"/>
      <c r="HY26" s="321"/>
      <c r="HZ26" s="321"/>
      <c r="IA26" s="321"/>
      <c r="IB26" s="321"/>
      <c r="IC26" s="321"/>
      <c r="ID26" s="321"/>
      <c r="IE26" s="321"/>
      <c r="IF26" s="321"/>
      <c r="IG26" s="321"/>
      <c r="IH26" s="321"/>
      <c r="II26" s="321"/>
      <c r="IJ26" s="321"/>
      <c r="IK26" s="321"/>
      <c r="IL26" s="321"/>
      <c r="IM26" s="321"/>
      <c r="IN26" s="321"/>
      <c r="IO26" s="321"/>
      <c r="IP26" s="321"/>
      <c r="IQ26" s="321"/>
      <c r="IR26" s="321"/>
      <c r="IS26" s="321"/>
      <c r="IT26" s="321"/>
      <c r="IU26" s="321"/>
      <c r="IV26" s="321"/>
    </row>
    <row r="27" spans="2:256" s="318" customFormat="1" ht="15" customHeight="1" x14ac:dyDescent="0.25">
      <c r="B27" s="316" t="s">
        <v>335</v>
      </c>
      <c r="C27" s="321"/>
      <c r="D27" s="321"/>
      <c r="E27" s="321"/>
      <c r="F27" s="337"/>
      <c r="G27" s="337"/>
      <c r="H27" s="320"/>
      <c r="I27" s="321"/>
      <c r="J27" s="321"/>
      <c r="K27" s="321"/>
      <c r="L27" s="321"/>
      <c r="M27" s="321"/>
      <c r="N27" s="321"/>
      <c r="O27" s="321"/>
      <c r="P27" s="321"/>
      <c r="Q27" s="321"/>
      <c r="R27" s="321"/>
      <c r="S27" s="321"/>
      <c r="T27" s="321"/>
      <c r="U27" s="321"/>
      <c r="V27" s="321"/>
      <c r="W27" s="321"/>
      <c r="X27" s="321"/>
      <c r="Y27" s="321"/>
      <c r="Z27" s="321"/>
      <c r="AA27" s="321"/>
      <c r="AB27" s="321"/>
      <c r="AC27" s="321"/>
      <c r="AD27" s="321"/>
      <c r="AE27" s="321"/>
      <c r="AF27" s="321"/>
      <c r="AG27" s="321"/>
      <c r="AH27" s="321"/>
      <c r="AI27" s="321"/>
      <c r="AJ27" s="321"/>
      <c r="AK27" s="321"/>
      <c r="AL27" s="321"/>
      <c r="AM27" s="321"/>
      <c r="AN27" s="321"/>
      <c r="AO27" s="321"/>
      <c r="AP27" s="321"/>
      <c r="AQ27" s="321"/>
      <c r="AR27" s="321"/>
      <c r="AS27" s="321"/>
      <c r="AT27" s="321"/>
      <c r="AU27" s="321"/>
      <c r="AV27" s="321"/>
      <c r="AW27" s="321"/>
      <c r="AX27" s="321"/>
      <c r="AY27" s="321"/>
      <c r="AZ27" s="321"/>
      <c r="BA27" s="321"/>
      <c r="BB27" s="321"/>
      <c r="BC27" s="321"/>
      <c r="BD27" s="321"/>
      <c r="BE27" s="321"/>
      <c r="BF27" s="321"/>
      <c r="BG27" s="321"/>
      <c r="BH27" s="321"/>
      <c r="BI27" s="321"/>
      <c r="BJ27" s="321"/>
      <c r="BK27" s="321"/>
      <c r="BL27" s="321"/>
      <c r="BM27" s="321"/>
      <c r="BN27" s="321"/>
      <c r="BO27" s="321"/>
      <c r="BP27" s="321"/>
      <c r="BQ27" s="321"/>
      <c r="BR27" s="321"/>
      <c r="BS27" s="321"/>
      <c r="BT27" s="321"/>
      <c r="BU27" s="321"/>
      <c r="BV27" s="321"/>
      <c r="BW27" s="321"/>
      <c r="BX27" s="321"/>
      <c r="BY27" s="321"/>
      <c r="BZ27" s="321"/>
      <c r="CA27" s="321"/>
      <c r="CB27" s="321"/>
      <c r="CC27" s="321"/>
      <c r="CD27" s="321"/>
      <c r="CE27" s="321"/>
      <c r="CF27" s="321"/>
      <c r="CG27" s="321"/>
      <c r="CH27" s="321"/>
      <c r="CI27" s="321"/>
      <c r="CJ27" s="321"/>
      <c r="CK27" s="321"/>
      <c r="CL27" s="321"/>
      <c r="CM27" s="321"/>
      <c r="CN27" s="321"/>
      <c r="CO27" s="321"/>
      <c r="CP27" s="321"/>
      <c r="CQ27" s="321"/>
      <c r="CR27" s="321"/>
      <c r="CS27" s="321"/>
      <c r="CT27" s="321"/>
      <c r="CU27" s="321"/>
      <c r="CV27" s="321"/>
      <c r="CW27" s="321"/>
      <c r="CX27" s="321"/>
      <c r="CY27" s="321"/>
      <c r="CZ27" s="321"/>
      <c r="DA27" s="321"/>
      <c r="DB27" s="321"/>
      <c r="DC27" s="321"/>
      <c r="DD27" s="321"/>
      <c r="DE27" s="321"/>
      <c r="DF27" s="321"/>
      <c r="DG27" s="321"/>
      <c r="DH27" s="321"/>
      <c r="DI27" s="321"/>
      <c r="DJ27" s="321"/>
      <c r="DK27" s="321"/>
      <c r="DL27" s="321"/>
      <c r="DM27" s="321"/>
      <c r="DN27" s="321"/>
      <c r="DO27" s="321"/>
      <c r="DP27" s="321"/>
      <c r="DQ27" s="321"/>
      <c r="DR27" s="321"/>
      <c r="DS27" s="321"/>
      <c r="DT27" s="321"/>
      <c r="DU27" s="321"/>
      <c r="DV27" s="321"/>
      <c r="DW27" s="321"/>
      <c r="DX27" s="321"/>
      <c r="DY27" s="321"/>
      <c r="DZ27" s="321"/>
      <c r="EA27" s="321"/>
      <c r="EB27" s="321"/>
      <c r="EC27" s="321"/>
      <c r="ED27" s="321"/>
      <c r="EE27" s="321"/>
      <c r="EF27" s="321"/>
      <c r="EG27" s="321"/>
      <c r="EH27" s="321"/>
      <c r="EI27" s="321"/>
      <c r="EJ27" s="321"/>
      <c r="EK27" s="321"/>
      <c r="EL27" s="321"/>
      <c r="EM27" s="321"/>
      <c r="EN27" s="321"/>
      <c r="EO27" s="321"/>
      <c r="EP27" s="321"/>
      <c r="EQ27" s="321"/>
      <c r="ER27" s="321"/>
      <c r="ES27" s="321"/>
      <c r="ET27" s="321"/>
      <c r="EU27" s="321"/>
      <c r="EV27" s="321"/>
      <c r="EW27" s="321"/>
      <c r="EX27" s="321"/>
      <c r="EY27" s="321"/>
      <c r="EZ27" s="321"/>
      <c r="FA27" s="321"/>
      <c r="FB27" s="321"/>
      <c r="FC27" s="321"/>
      <c r="FD27" s="321"/>
      <c r="FE27" s="321"/>
      <c r="FF27" s="321"/>
      <c r="FG27" s="321"/>
      <c r="FH27" s="321"/>
      <c r="FI27" s="321"/>
      <c r="FJ27" s="321"/>
      <c r="FK27" s="321"/>
      <c r="FL27" s="321"/>
      <c r="FM27" s="321"/>
      <c r="FN27" s="321"/>
      <c r="FO27" s="321"/>
      <c r="FP27" s="321"/>
      <c r="FQ27" s="321"/>
      <c r="FR27" s="321"/>
      <c r="FS27" s="321"/>
      <c r="FT27" s="321"/>
      <c r="FU27" s="321"/>
      <c r="FV27" s="321"/>
      <c r="FW27" s="321"/>
      <c r="FX27" s="321"/>
      <c r="FY27" s="321"/>
      <c r="FZ27" s="321"/>
      <c r="GA27" s="321"/>
      <c r="GB27" s="321"/>
      <c r="GC27" s="321"/>
      <c r="GD27" s="321"/>
      <c r="GE27" s="321"/>
      <c r="GF27" s="321"/>
      <c r="GG27" s="321"/>
      <c r="GH27" s="321"/>
      <c r="GI27" s="321"/>
      <c r="GJ27" s="321"/>
      <c r="GK27" s="321"/>
      <c r="GL27" s="321"/>
      <c r="GM27" s="321"/>
      <c r="GN27" s="321"/>
      <c r="GO27" s="321"/>
      <c r="GP27" s="321"/>
      <c r="GQ27" s="321"/>
      <c r="GR27" s="321"/>
      <c r="GS27" s="321"/>
      <c r="GT27" s="321"/>
      <c r="GU27" s="321"/>
      <c r="GV27" s="321"/>
      <c r="GW27" s="321"/>
      <c r="GX27" s="321"/>
      <c r="GY27" s="321"/>
      <c r="GZ27" s="321"/>
      <c r="HA27" s="321"/>
      <c r="HB27" s="321"/>
      <c r="HC27" s="321"/>
      <c r="HD27" s="321"/>
      <c r="HE27" s="321"/>
      <c r="HF27" s="321"/>
      <c r="HG27" s="321"/>
      <c r="HH27" s="321"/>
      <c r="HI27" s="321"/>
      <c r="HJ27" s="321"/>
      <c r="HK27" s="321"/>
      <c r="HL27" s="321"/>
      <c r="HM27" s="321"/>
      <c r="HN27" s="321"/>
      <c r="HO27" s="321"/>
      <c r="HP27" s="321"/>
      <c r="HQ27" s="321"/>
      <c r="HR27" s="321"/>
      <c r="HS27" s="321"/>
      <c r="HT27" s="321"/>
      <c r="HU27" s="321"/>
      <c r="HV27" s="321"/>
      <c r="HW27" s="321"/>
      <c r="HX27" s="321"/>
      <c r="HY27" s="321"/>
      <c r="HZ27" s="321"/>
      <c r="IA27" s="321"/>
      <c r="IB27" s="321"/>
      <c r="IC27" s="321"/>
      <c r="ID27" s="321"/>
      <c r="IE27" s="321"/>
      <c r="IF27" s="321"/>
      <c r="IG27" s="321"/>
      <c r="IH27" s="321"/>
      <c r="II27" s="321"/>
      <c r="IJ27" s="321"/>
      <c r="IK27" s="321"/>
      <c r="IL27" s="321"/>
      <c r="IM27" s="321"/>
      <c r="IN27" s="321"/>
      <c r="IO27" s="321"/>
      <c r="IP27" s="321"/>
      <c r="IQ27" s="321"/>
      <c r="IR27" s="321"/>
      <c r="IS27" s="321"/>
      <c r="IT27" s="321"/>
      <c r="IU27" s="321"/>
      <c r="IV27" s="321"/>
    </row>
    <row r="28" spans="2:256" s="318" customFormat="1" ht="15" customHeight="1" x14ac:dyDescent="0.25">
      <c r="B28" s="321" t="s">
        <v>319</v>
      </c>
      <c r="C28" s="321"/>
      <c r="D28" s="321"/>
      <c r="E28" s="321"/>
      <c r="F28" s="337"/>
      <c r="G28" s="337"/>
      <c r="H28" s="320"/>
      <c r="I28" s="321"/>
      <c r="J28" s="321"/>
      <c r="K28" s="321"/>
      <c r="L28" s="321"/>
      <c r="M28" s="321"/>
      <c r="N28" s="321"/>
      <c r="O28" s="321"/>
      <c r="P28" s="321"/>
      <c r="Q28" s="321"/>
      <c r="R28" s="321"/>
      <c r="S28" s="321"/>
      <c r="T28" s="321"/>
      <c r="U28" s="321"/>
      <c r="V28" s="321"/>
      <c r="W28" s="321"/>
      <c r="X28" s="321"/>
      <c r="Y28" s="321"/>
      <c r="Z28" s="321"/>
      <c r="AA28" s="321"/>
      <c r="AB28" s="321"/>
      <c r="AC28" s="321"/>
      <c r="AD28" s="321"/>
      <c r="AE28" s="321"/>
      <c r="AF28" s="321"/>
      <c r="AG28" s="321"/>
      <c r="AH28" s="321"/>
      <c r="AI28" s="321"/>
      <c r="AJ28" s="321"/>
      <c r="AK28" s="321"/>
      <c r="AL28" s="321"/>
      <c r="AM28" s="321"/>
      <c r="AN28" s="321"/>
      <c r="AO28" s="321"/>
      <c r="AP28" s="321"/>
      <c r="AQ28" s="321"/>
      <c r="AR28" s="321"/>
      <c r="AS28" s="321"/>
      <c r="AT28" s="321"/>
      <c r="AU28" s="321"/>
      <c r="AV28" s="321"/>
      <c r="AW28" s="321"/>
      <c r="AX28" s="321"/>
      <c r="AY28" s="321"/>
      <c r="AZ28" s="321"/>
      <c r="BA28" s="321"/>
      <c r="BB28" s="321"/>
      <c r="BC28" s="321"/>
      <c r="BD28" s="321"/>
      <c r="BE28" s="321"/>
      <c r="BF28" s="321"/>
      <c r="BG28" s="321"/>
      <c r="BH28" s="321"/>
      <c r="BI28" s="321"/>
      <c r="BJ28" s="321"/>
      <c r="BK28" s="321"/>
      <c r="BL28" s="321"/>
      <c r="BM28" s="321"/>
      <c r="BN28" s="321"/>
      <c r="BO28" s="321"/>
      <c r="BP28" s="321"/>
      <c r="BQ28" s="321"/>
      <c r="BR28" s="321"/>
      <c r="BS28" s="321"/>
      <c r="BT28" s="321"/>
      <c r="BU28" s="321"/>
      <c r="BV28" s="321"/>
      <c r="BW28" s="321"/>
      <c r="BX28" s="321"/>
      <c r="BY28" s="321"/>
      <c r="BZ28" s="321"/>
      <c r="CA28" s="321"/>
      <c r="CB28" s="321"/>
      <c r="CC28" s="321"/>
      <c r="CD28" s="321"/>
      <c r="CE28" s="321"/>
      <c r="CF28" s="321"/>
      <c r="CG28" s="321"/>
      <c r="CH28" s="321"/>
      <c r="CI28" s="321"/>
      <c r="CJ28" s="321"/>
      <c r="CK28" s="321"/>
      <c r="CL28" s="321"/>
      <c r="CM28" s="321"/>
      <c r="CN28" s="321"/>
      <c r="CO28" s="321"/>
      <c r="CP28" s="321"/>
      <c r="CQ28" s="321"/>
      <c r="CR28" s="321"/>
      <c r="CS28" s="321"/>
      <c r="CT28" s="321"/>
      <c r="CU28" s="321"/>
      <c r="CV28" s="321"/>
      <c r="CW28" s="321"/>
      <c r="CX28" s="321"/>
      <c r="CY28" s="321"/>
      <c r="CZ28" s="321"/>
      <c r="DA28" s="321"/>
      <c r="DB28" s="321"/>
      <c r="DC28" s="321"/>
      <c r="DD28" s="321"/>
      <c r="DE28" s="321"/>
      <c r="DF28" s="321"/>
      <c r="DG28" s="321"/>
      <c r="DH28" s="321"/>
      <c r="DI28" s="321"/>
      <c r="DJ28" s="321"/>
      <c r="DK28" s="321"/>
      <c r="DL28" s="321"/>
      <c r="DM28" s="321"/>
      <c r="DN28" s="321"/>
      <c r="DO28" s="321"/>
      <c r="DP28" s="321"/>
      <c r="DQ28" s="321"/>
      <c r="DR28" s="321"/>
      <c r="DS28" s="321"/>
      <c r="DT28" s="321"/>
      <c r="DU28" s="321"/>
      <c r="DV28" s="321"/>
      <c r="DW28" s="321"/>
      <c r="DX28" s="321"/>
      <c r="DY28" s="321"/>
      <c r="DZ28" s="321"/>
      <c r="EA28" s="321"/>
      <c r="EB28" s="321"/>
      <c r="EC28" s="321"/>
      <c r="ED28" s="321"/>
      <c r="EE28" s="321"/>
      <c r="EF28" s="321"/>
      <c r="EG28" s="321"/>
      <c r="EH28" s="321"/>
      <c r="EI28" s="321"/>
      <c r="EJ28" s="321"/>
      <c r="EK28" s="321"/>
      <c r="EL28" s="321"/>
      <c r="EM28" s="321"/>
      <c r="EN28" s="321"/>
      <c r="EO28" s="321"/>
      <c r="EP28" s="321"/>
      <c r="EQ28" s="321"/>
      <c r="ER28" s="321"/>
      <c r="ES28" s="321"/>
      <c r="ET28" s="321"/>
      <c r="EU28" s="321"/>
      <c r="EV28" s="321"/>
      <c r="EW28" s="321"/>
      <c r="EX28" s="321"/>
      <c r="EY28" s="321"/>
      <c r="EZ28" s="321"/>
      <c r="FA28" s="321"/>
      <c r="FB28" s="321"/>
      <c r="FC28" s="321"/>
      <c r="FD28" s="321"/>
      <c r="FE28" s="321"/>
      <c r="FF28" s="321"/>
      <c r="FG28" s="321"/>
      <c r="FH28" s="321"/>
      <c r="FI28" s="321"/>
      <c r="FJ28" s="321"/>
      <c r="FK28" s="321"/>
      <c r="FL28" s="321"/>
      <c r="FM28" s="321"/>
      <c r="FN28" s="321"/>
      <c r="FO28" s="321"/>
      <c r="FP28" s="321"/>
      <c r="FQ28" s="321"/>
      <c r="FR28" s="321"/>
      <c r="FS28" s="321"/>
      <c r="FT28" s="321"/>
      <c r="FU28" s="321"/>
      <c r="FV28" s="321"/>
      <c r="FW28" s="321"/>
      <c r="FX28" s="321"/>
      <c r="FY28" s="321"/>
      <c r="FZ28" s="321"/>
      <c r="GA28" s="321"/>
      <c r="GB28" s="321"/>
      <c r="GC28" s="321"/>
      <c r="GD28" s="321"/>
      <c r="GE28" s="321"/>
      <c r="GF28" s="321"/>
      <c r="GG28" s="321"/>
      <c r="GH28" s="321"/>
      <c r="GI28" s="321"/>
      <c r="GJ28" s="321"/>
      <c r="GK28" s="321"/>
      <c r="GL28" s="321"/>
      <c r="GM28" s="321"/>
      <c r="GN28" s="321"/>
      <c r="GO28" s="321"/>
      <c r="GP28" s="321"/>
      <c r="GQ28" s="321"/>
      <c r="GR28" s="321"/>
      <c r="GS28" s="321"/>
      <c r="GT28" s="321"/>
      <c r="GU28" s="321"/>
      <c r="GV28" s="321"/>
      <c r="GW28" s="321"/>
      <c r="GX28" s="321"/>
      <c r="GY28" s="321"/>
      <c r="GZ28" s="321"/>
      <c r="HA28" s="321"/>
      <c r="HB28" s="321"/>
      <c r="HC28" s="321"/>
      <c r="HD28" s="321"/>
      <c r="HE28" s="321"/>
      <c r="HF28" s="321"/>
      <c r="HG28" s="321"/>
      <c r="HH28" s="321"/>
      <c r="HI28" s="321"/>
      <c r="HJ28" s="321"/>
      <c r="HK28" s="321"/>
      <c r="HL28" s="321"/>
      <c r="HM28" s="321"/>
      <c r="HN28" s="321"/>
      <c r="HO28" s="321"/>
      <c r="HP28" s="321"/>
      <c r="HQ28" s="321"/>
      <c r="HR28" s="321"/>
      <c r="HS28" s="321"/>
      <c r="HT28" s="321"/>
      <c r="HU28" s="321"/>
      <c r="HV28" s="321"/>
      <c r="HW28" s="321"/>
      <c r="HX28" s="321"/>
      <c r="HY28" s="321"/>
      <c r="HZ28" s="321"/>
      <c r="IA28" s="321"/>
      <c r="IB28" s="321"/>
      <c r="IC28" s="321"/>
      <c r="ID28" s="321"/>
      <c r="IE28" s="321"/>
      <c r="IF28" s="321"/>
      <c r="IG28" s="321"/>
      <c r="IH28" s="321"/>
      <c r="II28" s="321"/>
      <c r="IJ28" s="321"/>
      <c r="IK28" s="321"/>
      <c r="IL28" s="321"/>
      <c r="IM28" s="321"/>
      <c r="IN28" s="321"/>
      <c r="IO28" s="321"/>
      <c r="IP28" s="321"/>
      <c r="IQ28" s="321"/>
      <c r="IR28" s="321"/>
      <c r="IS28" s="321"/>
      <c r="IT28" s="321"/>
      <c r="IU28" s="321"/>
      <c r="IV28" s="321"/>
    </row>
    <row r="29" spans="2:256" s="338" customFormat="1" ht="15" customHeight="1" x14ac:dyDescent="0.2">
      <c r="B29" s="338" t="s">
        <v>320</v>
      </c>
    </row>
    <row r="30" spans="2:256" s="318" customFormat="1" ht="15" customHeight="1" x14ac:dyDescent="0.25">
      <c r="B30" s="321" t="s">
        <v>321</v>
      </c>
      <c r="C30" s="339"/>
      <c r="D30" s="339"/>
      <c r="E30" s="339"/>
      <c r="F30" s="339"/>
      <c r="G30" s="339"/>
      <c r="H30" s="339"/>
      <c r="I30" s="340"/>
      <c r="J30" s="321"/>
      <c r="K30" s="321"/>
      <c r="L30" s="321"/>
      <c r="M30" s="321"/>
      <c r="N30" s="321"/>
      <c r="O30" s="321"/>
      <c r="P30" s="321"/>
      <c r="Q30" s="321"/>
      <c r="R30" s="321"/>
      <c r="S30" s="321"/>
      <c r="T30" s="321"/>
      <c r="U30" s="321"/>
      <c r="V30" s="321"/>
      <c r="W30" s="321"/>
      <c r="X30" s="321"/>
      <c r="Y30" s="321"/>
      <c r="Z30" s="321"/>
      <c r="AA30" s="321"/>
      <c r="AB30" s="321"/>
      <c r="AC30" s="321"/>
      <c r="AD30" s="321"/>
      <c r="AE30" s="321"/>
      <c r="AF30" s="321"/>
      <c r="AG30" s="321"/>
      <c r="AH30" s="321"/>
      <c r="AI30" s="321"/>
      <c r="AJ30" s="321"/>
      <c r="AK30" s="321"/>
      <c r="AL30" s="321"/>
      <c r="AM30" s="321"/>
      <c r="AN30" s="321"/>
      <c r="AO30" s="321"/>
      <c r="AP30" s="321"/>
      <c r="AQ30" s="321"/>
      <c r="AR30" s="321"/>
      <c r="AS30" s="321"/>
      <c r="AT30" s="321"/>
      <c r="AU30" s="321"/>
      <c r="AV30" s="321"/>
      <c r="AW30" s="321"/>
      <c r="AX30" s="321"/>
      <c r="AY30" s="321"/>
      <c r="AZ30" s="321"/>
      <c r="BA30" s="321"/>
      <c r="BB30" s="321"/>
      <c r="BC30" s="321"/>
      <c r="BD30" s="321"/>
      <c r="BE30" s="321"/>
      <c r="BF30" s="321"/>
      <c r="BG30" s="321"/>
      <c r="BH30" s="321"/>
      <c r="BI30" s="321"/>
      <c r="BJ30" s="321"/>
      <c r="BK30" s="321"/>
      <c r="BL30" s="321"/>
      <c r="BM30" s="321"/>
      <c r="BN30" s="321"/>
      <c r="BO30" s="321"/>
      <c r="BP30" s="321"/>
      <c r="BQ30" s="321"/>
      <c r="BR30" s="321"/>
      <c r="BS30" s="321"/>
      <c r="BT30" s="321"/>
      <c r="BU30" s="321"/>
      <c r="BV30" s="321"/>
      <c r="BW30" s="321"/>
      <c r="BX30" s="321"/>
      <c r="BY30" s="321"/>
      <c r="BZ30" s="321"/>
      <c r="CA30" s="321"/>
      <c r="CB30" s="321"/>
      <c r="CC30" s="321"/>
      <c r="CD30" s="321"/>
      <c r="CE30" s="321"/>
      <c r="CF30" s="321"/>
      <c r="CG30" s="321"/>
      <c r="CH30" s="321"/>
      <c r="CI30" s="321"/>
      <c r="CJ30" s="321"/>
      <c r="CK30" s="321"/>
      <c r="CL30" s="321"/>
      <c r="CM30" s="321"/>
      <c r="CN30" s="321"/>
      <c r="CO30" s="321"/>
      <c r="CP30" s="321"/>
      <c r="CQ30" s="321"/>
      <c r="CR30" s="321"/>
      <c r="CS30" s="321"/>
      <c r="CT30" s="321"/>
      <c r="CU30" s="321"/>
      <c r="CV30" s="321"/>
      <c r="CW30" s="321"/>
      <c r="CX30" s="321"/>
      <c r="CY30" s="321"/>
      <c r="CZ30" s="321"/>
      <c r="DA30" s="321"/>
      <c r="DB30" s="321"/>
      <c r="DC30" s="321"/>
      <c r="DD30" s="321"/>
      <c r="DE30" s="321"/>
      <c r="DF30" s="321"/>
      <c r="DG30" s="321"/>
      <c r="DH30" s="321"/>
      <c r="DI30" s="321"/>
      <c r="DJ30" s="321"/>
      <c r="DK30" s="321"/>
      <c r="DL30" s="321"/>
      <c r="DM30" s="321"/>
      <c r="DN30" s="321"/>
      <c r="DO30" s="321"/>
      <c r="DP30" s="321"/>
      <c r="DQ30" s="321"/>
      <c r="DR30" s="321"/>
      <c r="DS30" s="321"/>
      <c r="DT30" s="321"/>
      <c r="DU30" s="321"/>
      <c r="DV30" s="321"/>
      <c r="DW30" s="321"/>
      <c r="DX30" s="321"/>
      <c r="DY30" s="321"/>
      <c r="DZ30" s="321"/>
      <c r="EA30" s="321"/>
      <c r="EB30" s="321"/>
      <c r="EC30" s="321"/>
      <c r="ED30" s="321"/>
      <c r="EE30" s="321"/>
      <c r="EF30" s="321"/>
      <c r="EG30" s="321"/>
      <c r="EH30" s="321"/>
      <c r="EI30" s="321"/>
      <c r="EJ30" s="321"/>
      <c r="EK30" s="321"/>
      <c r="EL30" s="321"/>
      <c r="EM30" s="321"/>
      <c r="EN30" s="321"/>
      <c r="EO30" s="321"/>
      <c r="EP30" s="321"/>
      <c r="EQ30" s="321"/>
      <c r="ER30" s="321"/>
      <c r="ES30" s="321"/>
      <c r="ET30" s="321"/>
      <c r="EU30" s="321"/>
      <c r="EV30" s="321"/>
      <c r="EW30" s="321"/>
      <c r="EX30" s="321"/>
      <c r="EY30" s="321"/>
      <c r="EZ30" s="321"/>
      <c r="FA30" s="321"/>
      <c r="FB30" s="321"/>
      <c r="FC30" s="321"/>
      <c r="FD30" s="321"/>
      <c r="FE30" s="321"/>
      <c r="FF30" s="321"/>
      <c r="FG30" s="321"/>
      <c r="FH30" s="321"/>
      <c r="FI30" s="321"/>
      <c r="FJ30" s="321"/>
      <c r="FK30" s="321"/>
      <c r="FL30" s="321"/>
      <c r="FM30" s="321"/>
      <c r="FN30" s="321"/>
      <c r="FO30" s="321"/>
      <c r="FP30" s="321"/>
      <c r="FQ30" s="321"/>
      <c r="FR30" s="321"/>
      <c r="FS30" s="321"/>
      <c r="FT30" s="321"/>
      <c r="FU30" s="321"/>
      <c r="FV30" s="321"/>
      <c r="FW30" s="321"/>
      <c r="FX30" s="321"/>
      <c r="FY30" s="321"/>
      <c r="FZ30" s="321"/>
      <c r="GA30" s="321"/>
      <c r="GB30" s="321"/>
      <c r="GC30" s="321"/>
      <c r="GD30" s="321"/>
      <c r="GE30" s="321"/>
      <c r="GF30" s="321"/>
      <c r="GG30" s="321"/>
      <c r="GH30" s="321"/>
      <c r="GI30" s="321"/>
      <c r="GJ30" s="321"/>
      <c r="GK30" s="321"/>
      <c r="GL30" s="321"/>
      <c r="GM30" s="321"/>
      <c r="GN30" s="321"/>
      <c r="GO30" s="321"/>
      <c r="GP30" s="321"/>
      <c r="GQ30" s="321"/>
      <c r="GR30" s="321"/>
      <c r="GS30" s="321"/>
      <c r="GT30" s="321"/>
      <c r="GU30" s="321"/>
      <c r="GV30" s="321"/>
      <c r="GW30" s="321"/>
      <c r="GX30" s="321"/>
      <c r="GY30" s="321"/>
      <c r="GZ30" s="321"/>
      <c r="HA30" s="321"/>
      <c r="HB30" s="321"/>
      <c r="HC30" s="321"/>
      <c r="HD30" s="321"/>
      <c r="HE30" s="321"/>
      <c r="HF30" s="321"/>
      <c r="HG30" s="321"/>
      <c r="HH30" s="321"/>
      <c r="HI30" s="321"/>
      <c r="HJ30" s="321"/>
      <c r="HK30" s="321"/>
      <c r="HL30" s="321"/>
      <c r="HM30" s="321"/>
      <c r="HN30" s="321"/>
      <c r="HO30" s="321"/>
      <c r="HP30" s="321"/>
      <c r="HQ30" s="321"/>
      <c r="HR30" s="321"/>
      <c r="HS30" s="321"/>
      <c r="HT30" s="321"/>
      <c r="HU30" s="321"/>
      <c r="HV30" s="321"/>
      <c r="HW30" s="321"/>
      <c r="HX30" s="321"/>
      <c r="HY30" s="321"/>
      <c r="HZ30" s="321"/>
      <c r="IA30" s="321"/>
      <c r="IB30" s="321"/>
      <c r="IC30" s="321"/>
      <c r="ID30" s="321"/>
      <c r="IE30" s="321"/>
      <c r="IF30" s="321"/>
      <c r="IG30" s="321"/>
      <c r="IH30" s="321"/>
      <c r="II30" s="321"/>
      <c r="IJ30" s="321"/>
      <c r="IK30" s="321"/>
      <c r="IL30" s="321"/>
      <c r="IM30" s="321"/>
      <c r="IN30" s="321"/>
      <c r="IO30" s="321"/>
      <c r="IP30" s="321"/>
      <c r="IQ30" s="321"/>
      <c r="IR30" s="321"/>
      <c r="IS30" s="321"/>
      <c r="IT30" s="321"/>
      <c r="IU30" s="321"/>
      <c r="IV30" s="321"/>
    </row>
    <row r="31" spans="2:256" s="318" customFormat="1" ht="15" customHeight="1" x14ac:dyDescent="0.25">
      <c r="B31" s="321" t="s">
        <v>331</v>
      </c>
      <c r="C31" s="339"/>
      <c r="D31" s="339"/>
      <c r="E31" s="339"/>
      <c r="F31" s="339"/>
      <c r="G31" s="339"/>
      <c r="H31" s="339"/>
      <c r="I31" s="340"/>
      <c r="J31" s="321"/>
      <c r="K31" s="321"/>
      <c r="L31" s="321"/>
      <c r="M31" s="321"/>
      <c r="N31" s="321"/>
      <c r="O31" s="321"/>
      <c r="P31" s="321"/>
      <c r="Q31" s="321"/>
      <c r="R31" s="321"/>
      <c r="S31" s="321"/>
      <c r="T31" s="321"/>
      <c r="U31" s="321"/>
      <c r="V31" s="321"/>
      <c r="W31" s="321"/>
      <c r="X31" s="321"/>
      <c r="Y31" s="321"/>
      <c r="Z31" s="321"/>
      <c r="AA31" s="321"/>
      <c r="AB31" s="321"/>
      <c r="AC31" s="321"/>
      <c r="AD31" s="321"/>
      <c r="AE31" s="321"/>
      <c r="AF31" s="321"/>
      <c r="AG31" s="321"/>
      <c r="AH31" s="321"/>
      <c r="AI31" s="321"/>
      <c r="AJ31" s="321"/>
      <c r="AK31" s="321"/>
      <c r="AL31" s="321"/>
      <c r="AM31" s="321"/>
      <c r="AN31" s="321"/>
      <c r="AO31" s="321"/>
      <c r="AP31" s="321"/>
      <c r="AQ31" s="321"/>
      <c r="AR31" s="321"/>
      <c r="AS31" s="321"/>
      <c r="AT31" s="321"/>
      <c r="AU31" s="321"/>
      <c r="AV31" s="321"/>
      <c r="AW31" s="321"/>
      <c r="AX31" s="321"/>
      <c r="AY31" s="321"/>
      <c r="AZ31" s="321"/>
      <c r="BA31" s="321"/>
      <c r="BB31" s="321"/>
      <c r="BC31" s="321"/>
      <c r="BD31" s="321"/>
      <c r="BE31" s="321"/>
      <c r="BF31" s="321"/>
      <c r="BG31" s="321"/>
      <c r="BH31" s="321"/>
      <c r="BI31" s="321"/>
      <c r="BJ31" s="321"/>
      <c r="BK31" s="321"/>
      <c r="BL31" s="321"/>
      <c r="BM31" s="321"/>
      <c r="BN31" s="321"/>
      <c r="BO31" s="321"/>
      <c r="BP31" s="321"/>
      <c r="BQ31" s="321"/>
      <c r="BR31" s="321"/>
      <c r="BS31" s="321"/>
      <c r="BT31" s="321"/>
      <c r="BU31" s="321"/>
      <c r="BV31" s="321"/>
      <c r="BW31" s="321"/>
      <c r="BX31" s="321"/>
      <c r="BY31" s="321"/>
      <c r="BZ31" s="321"/>
      <c r="CA31" s="321"/>
      <c r="CB31" s="321"/>
      <c r="CC31" s="321"/>
      <c r="CD31" s="321"/>
      <c r="CE31" s="321"/>
      <c r="CF31" s="321"/>
      <c r="CG31" s="321"/>
      <c r="CH31" s="321"/>
      <c r="CI31" s="321"/>
      <c r="CJ31" s="321"/>
      <c r="CK31" s="321"/>
      <c r="CL31" s="321"/>
      <c r="CM31" s="321"/>
      <c r="CN31" s="321"/>
      <c r="CO31" s="321"/>
      <c r="CP31" s="321"/>
      <c r="CQ31" s="321"/>
      <c r="CR31" s="321"/>
      <c r="CS31" s="321"/>
      <c r="CT31" s="321"/>
      <c r="CU31" s="321"/>
      <c r="CV31" s="321"/>
      <c r="CW31" s="321"/>
      <c r="CX31" s="321"/>
      <c r="CY31" s="321"/>
      <c r="CZ31" s="321"/>
      <c r="DA31" s="321"/>
      <c r="DB31" s="321"/>
      <c r="DC31" s="321"/>
      <c r="DD31" s="321"/>
      <c r="DE31" s="321"/>
      <c r="DF31" s="321"/>
      <c r="DG31" s="321"/>
      <c r="DH31" s="321"/>
      <c r="DI31" s="321"/>
      <c r="DJ31" s="321"/>
      <c r="DK31" s="321"/>
      <c r="DL31" s="321"/>
      <c r="DM31" s="321"/>
      <c r="DN31" s="321"/>
      <c r="DO31" s="321"/>
      <c r="DP31" s="321"/>
      <c r="DQ31" s="321"/>
      <c r="DR31" s="321"/>
      <c r="DS31" s="321"/>
      <c r="DT31" s="321"/>
      <c r="DU31" s="321"/>
      <c r="DV31" s="321"/>
      <c r="DW31" s="321"/>
      <c r="DX31" s="321"/>
      <c r="DY31" s="321"/>
      <c r="DZ31" s="321"/>
      <c r="EA31" s="321"/>
      <c r="EB31" s="321"/>
      <c r="EC31" s="321"/>
      <c r="ED31" s="321"/>
      <c r="EE31" s="321"/>
      <c r="EF31" s="321"/>
      <c r="EG31" s="321"/>
      <c r="EH31" s="321"/>
      <c r="EI31" s="321"/>
      <c r="EJ31" s="321"/>
      <c r="EK31" s="321"/>
      <c r="EL31" s="321"/>
      <c r="EM31" s="321"/>
      <c r="EN31" s="321"/>
      <c r="EO31" s="321"/>
      <c r="EP31" s="321"/>
      <c r="EQ31" s="321"/>
      <c r="ER31" s="321"/>
      <c r="ES31" s="321"/>
      <c r="ET31" s="321"/>
      <c r="EU31" s="321"/>
      <c r="EV31" s="321"/>
      <c r="EW31" s="321"/>
      <c r="EX31" s="321"/>
      <c r="EY31" s="321"/>
      <c r="EZ31" s="321"/>
      <c r="FA31" s="321"/>
      <c r="FB31" s="321"/>
      <c r="FC31" s="321"/>
      <c r="FD31" s="321"/>
      <c r="FE31" s="321"/>
      <c r="FF31" s="321"/>
      <c r="FG31" s="321"/>
      <c r="FH31" s="321"/>
      <c r="FI31" s="321"/>
      <c r="FJ31" s="321"/>
      <c r="FK31" s="321"/>
      <c r="FL31" s="321"/>
      <c r="FM31" s="321"/>
      <c r="FN31" s="321"/>
      <c r="FO31" s="321"/>
      <c r="FP31" s="321"/>
      <c r="FQ31" s="321"/>
      <c r="FR31" s="321"/>
      <c r="FS31" s="321"/>
      <c r="FT31" s="321"/>
      <c r="FU31" s="321"/>
      <c r="FV31" s="321"/>
      <c r="FW31" s="321"/>
      <c r="FX31" s="321"/>
      <c r="FY31" s="321"/>
      <c r="FZ31" s="321"/>
      <c r="GA31" s="321"/>
      <c r="GB31" s="321"/>
      <c r="GC31" s="321"/>
      <c r="GD31" s="321"/>
      <c r="GE31" s="321"/>
      <c r="GF31" s="321"/>
      <c r="GG31" s="321"/>
      <c r="GH31" s="321"/>
      <c r="GI31" s="321"/>
      <c r="GJ31" s="321"/>
      <c r="GK31" s="321"/>
      <c r="GL31" s="321"/>
      <c r="GM31" s="321"/>
      <c r="GN31" s="321"/>
      <c r="GO31" s="321"/>
      <c r="GP31" s="321"/>
      <c r="GQ31" s="321"/>
      <c r="GR31" s="321"/>
      <c r="GS31" s="321"/>
      <c r="GT31" s="321"/>
      <c r="GU31" s="321"/>
      <c r="GV31" s="321"/>
      <c r="GW31" s="321"/>
      <c r="GX31" s="321"/>
      <c r="GY31" s="321"/>
      <c r="GZ31" s="321"/>
      <c r="HA31" s="321"/>
      <c r="HB31" s="321"/>
      <c r="HC31" s="321"/>
      <c r="HD31" s="321"/>
      <c r="HE31" s="321"/>
      <c r="HF31" s="321"/>
      <c r="HG31" s="321"/>
      <c r="HH31" s="321"/>
      <c r="HI31" s="321"/>
      <c r="HJ31" s="321"/>
      <c r="HK31" s="321"/>
      <c r="HL31" s="321"/>
      <c r="HM31" s="321"/>
      <c r="HN31" s="321"/>
      <c r="HO31" s="321"/>
      <c r="HP31" s="321"/>
      <c r="HQ31" s="321"/>
      <c r="HR31" s="321"/>
      <c r="HS31" s="321"/>
      <c r="HT31" s="321"/>
      <c r="HU31" s="321"/>
      <c r="HV31" s="321"/>
      <c r="HW31" s="321"/>
      <c r="HX31" s="321"/>
      <c r="HY31" s="321"/>
      <c r="HZ31" s="321"/>
      <c r="IA31" s="321"/>
      <c r="IB31" s="321"/>
      <c r="IC31" s="321"/>
      <c r="ID31" s="321"/>
      <c r="IE31" s="321"/>
      <c r="IF31" s="321"/>
      <c r="IG31" s="321"/>
      <c r="IH31" s="321"/>
      <c r="II31" s="321"/>
      <c r="IJ31" s="321"/>
      <c r="IK31" s="321"/>
      <c r="IL31" s="321"/>
      <c r="IM31" s="321"/>
      <c r="IN31" s="321"/>
      <c r="IO31" s="321"/>
      <c r="IP31" s="321"/>
      <c r="IQ31" s="321"/>
      <c r="IR31" s="321"/>
      <c r="IS31" s="321"/>
      <c r="IT31" s="321"/>
      <c r="IU31" s="321"/>
      <c r="IV31" s="321"/>
    </row>
    <row r="32" spans="2:256" s="318" customFormat="1" ht="15" customHeight="1" x14ac:dyDescent="0.25">
      <c r="B32" s="321" t="s">
        <v>322</v>
      </c>
      <c r="C32" s="341"/>
      <c r="D32" s="342"/>
      <c r="E32" s="321"/>
      <c r="F32" s="321"/>
      <c r="G32" s="321"/>
      <c r="H32" s="321"/>
      <c r="I32" s="321"/>
      <c r="J32" s="321"/>
      <c r="K32" s="321"/>
      <c r="L32" s="321"/>
      <c r="M32" s="321"/>
      <c r="N32" s="321"/>
      <c r="O32" s="321"/>
      <c r="P32" s="321"/>
      <c r="Q32" s="321"/>
      <c r="R32" s="321"/>
      <c r="S32" s="321"/>
      <c r="T32" s="321"/>
      <c r="U32" s="321"/>
      <c r="V32" s="321"/>
      <c r="W32" s="321"/>
      <c r="X32" s="321"/>
      <c r="Y32" s="321"/>
      <c r="Z32" s="321"/>
      <c r="AA32" s="321"/>
      <c r="AB32" s="321"/>
      <c r="AC32" s="321"/>
      <c r="AD32" s="321"/>
      <c r="AE32" s="321"/>
      <c r="AF32" s="321"/>
      <c r="AG32" s="321"/>
      <c r="AH32" s="321"/>
      <c r="AI32" s="321"/>
      <c r="AJ32" s="321"/>
      <c r="AK32" s="321"/>
      <c r="AL32" s="321"/>
      <c r="AM32" s="321"/>
      <c r="AN32" s="321"/>
      <c r="AO32" s="321"/>
      <c r="AP32" s="321"/>
      <c r="AQ32" s="321"/>
      <c r="AR32" s="321"/>
      <c r="AS32" s="321"/>
      <c r="AT32" s="321"/>
      <c r="AU32" s="321"/>
      <c r="AV32" s="321"/>
      <c r="AW32" s="321"/>
      <c r="AX32" s="321"/>
      <c r="AY32" s="321"/>
      <c r="AZ32" s="321"/>
      <c r="BA32" s="321"/>
      <c r="BB32" s="321"/>
      <c r="BC32" s="321"/>
      <c r="BD32" s="321"/>
      <c r="BE32" s="321"/>
      <c r="BF32" s="321"/>
      <c r="BG32" s="321"/>
      <c r="BH32" s="321"/>
      <c r="BI32" s="321"/>
      <c r="BJ32" s="321"/>
      <c r="BK32" s="321"/>
      <c r="BL32" s="321"/>
      <c r="BM32" s="321"/>
      <c r="BN32" s="321"/>
      <c r="BO32" s="321"/>
      <c r="BP32" s="321"/>
      <c r="BQ32" s="321"/>
      <c r="BR32" s="321"/>
      <c r="BS32" s="321"/>
      <c r="BT32" s="321"/>
      <c r="BU32" s="321"/>
      <c r="BV32" s="321"/>
      <c r="BW32" s="321"/>
      <c r="BX32" s="321"/>
      <c r="BY32" s="321"/>
      <c r="BZ32" s="321"/>
      <c r="CA32" s="321"/>
      <c r="CB32" s="321"/>
      <c r="CC32" s="321"/>
      <c r="CD32" s="321"/>
      <c r="CE32" s="321"/>
      <c r="CF32" s="321"/>
      <c r="CG32" s="321"/>
      <c r="CH32" s="321"/>
      <c r="CI32" s="321"/>
      <c r="CJ32" s="321"/>
      <c r="CK32" s="321"/>
      <c r="CL32" s="321"/>
      <c r="CM32" s="321"/>
      <c r="CN32" s="321"/>
      <c r="CO32" s="321"/>
      <c r="CP32" s="321"/>
      <c r="CQ32" s="321"/>
      <c r="CR32" s="321"/>
      <c r="CS32" s="321"/>
      <c r="CT32" s="321"/>
      <c r="CU32" s="321"/>
      <c r="CV32" s="321"/>
      <c r="CW32" s="321"/>
      <c r="CX32" s="321"/>
      <c r="CY32" s="321"/>
      <c r="CZ32" s="321"/>
      <c r="DA32" s="321"/>
      <c r="DB32" s="321"/>
      <c r="DC32" s="321"/>
      <c r="DD32" s="321"/>
      <c r="DE32" s="321"/>
      <c r="DF32" s="321"/>
      <c r="DG32" s="321"/>
      <c r="DH32" s="321"/>
      <c r="DI32" s="321"/>
      <c r="DJ32" s="321"/>
      <c r="DK32" s="321"/>
      <c r="DL32" s="321"/>
      <c r="DM32" s="321"/>
      <c r="DN32" s="321"/>
      <c r="DO32" s="321"/>
      <c r="DP32" s="321"/>
      <c r="DQ32" s="321"/>
      <c r="DR32" s="321"/>
      <c r="DS32" s="321"/>
      <c r="DT32" s="321"/>
      <c r="DU32" s="321"/>
      <c r="DV32" s="321"/>
      <c r="DW32" s="321"/>
      <c r="DX32" s="321"/>
      <c r="DY32" s="321"/>
      <c r="DZ32" s="321"/>
      <c r="EA32" s="321"/>
      <c r="EB32" s="321"/>
      <c r="EC32" s="321"/>
      <c r="ED32" s="321"/>
      <c r="EE32" s="321"/>
      <c r="EF32" s="321"/>
      <c r="EG32" s="321"/>
      <c r="EH32" s="321"/>
      <c r="EI32" s="321"/>
      <c r="EJ32" s="321"/>
      <c r="EK32" s="321"/>
      <c r="EL32" s="321"/>
      <c r="EM32" s="321"/>
      <c r="EN32" s="321"/>
      <c r="EO32" s="321"/>
      <c r="EP32" s="321"/>
      <c r="EQ32" s="321"/>
      <c r="ER32" s="321"/>
      <c r="ES32" s="321"/>
      <c r="ET32" s="321"/>
      <c r="EU32" s="321"/>
      <c r="EV32" s="321"/>
      <c r="EW32" s="321"/>
      <c r="EX32" s="321"/>
      <c r="EY32" s="321"/>
      <c r="EZ32" s="321"/>
      <c r="FA32" s="321"/>
      <c r="FB32" s="321"/>
      <c r="FC32" s="321"/>
      <c r="FD32" s="321"/>
      <c r="FE32" s="321"/>
      <c r="FF32" s="321"/>
      <c r="FG32" s="321"/>
      <c r="FH32" s="321"/>
      <c r="FI32" s="321"/>
      <c r="FJ32" s="321"/>
      <c r="FK32" s="321"/>
      <c r="FL32" s="321"/>
      <c r="FM32" s="321"/>
      <c r="FN32" s="321"/>
      <c r="FO32" s="321"/>
      <c r="FP32" s="321"/>
      <c r="FQ32" s="321"/>
      <c r="FR32" s="321"/>
      <c r="FS32" s="321"/>
      <c r="FT32" s="321"/>
      <c r="FU32" s="321"/>
      <c r="FV32" s="321"/>
      <c r="FW32" s="321"/>
      <c r="FX32" s="321"/>
      <c r="FY32" s="321"/>
      <c r="FZ32" s="321"/>
      <c r="GA32" s="321"/>
      <c r="GB32" s="321"/>
      <c r="GC32" s="321"/>
      <c r="GD32" s="321"/>
      <c r="GE32" s="321"/>
      <c r="GF32" s="321"/>
      <c r="GG32" s="321"/>
      <c r="GH32" s="321"/>
      <c r="GI32" s="321"/>
      <c r="GJ32" s="321"/>
      <c r="GK32" s="321"/>
      <c r="GL32" s="321"/>
      <c r="GM32" s="321"/>
      <c r="GN32" s="321"/>
      <c r="GO32" s="321"/>
      <c r="GP32" s="321"/>
      <c r="GQ32" s="321"/>
      <c r="GR32" s="321"/>
      <c r="GS32" s="321"/>
      <c r="GT32" s="321"/>
      <c r="GU32" s="321"/>
      <c r="GV32" s="321"/>
      <c r="GW32" s="321"/>
      <c r="GX32" s="321"/>
      <c r="GY32" s="321"/>
      <c r="GZ32" s="321"/>
      <c r="HA32" s="321"/>
      <c r="HB32" s="321"/>
      <c r="HC32" s="321"/>
      <c r="HD32" s="321"/>
      <c r="HE32" s="321"/>
      <c r="HF32" s="321"/>
      <c r="HG32" s="321"/>
      <c r="HH32" s="321"/>
      <c r="HI32" s="321"/>
      <c r="HJ32" s="321"/>
      <c r="HK32" s="321"/>
      <c r="HL32" s="321"/>
      <c r="HM32" s="321"/>
      <c r="HN32" s="321"/>
      <c r="HO32" s="321"/>
      <c r="HP32" s="321"/>
      <c r="HQ32" s="321"/>
      <c r="HR32" s="321"/>
      <c r="HS32" s="321"/>
      <c r="HT32" s="321"/>
      <c r="HU32" s="321"/>
      <c r="HV32" s="321"/>
      <c r="HW32" s="321"/>
      <c r="HX32" s="321"/>
      <c r="HY32" s="321"/>
      <c r="HZ32" s="321"/>
      <c r="IA32" s="321"/>
      <c r="IB32" s="321"/>
      <c r="IC32" s="321"/>
      <c r="ID32" s="321"/>
      <c r="IE32" s="321"/>
      <c r="IF32" s="321"/>
      <c r="IG32" s="321"/>
      <c r="IH32" s="321"/>
      <c r="II32" s="321"/>
      <c r="IJ32" s="321"/>
      <c r="IK32" s="321"/>
      <c r="IL32" s="321"/>
      <c r="IM32" s="321"/>
      <c r="IN32" s="321"/>
      <c r="IO32" s="321"/>
      <c r="IP32" s="321"/>
      <c r="IQ32" s="321"/>
      <c r="IR32" s="321"/>
      <c r="IS32" s="321"/>
      <c r="IT32" s="321"/>
      <c r="IU32" s="321"/>
      <c r="IV32" s="321"/>
    </row>
    <row r="33" spans="1:256" s="318" customFormat="1" ht="20.100000000000001" hidden="1" customHeight="1" x14ac:dyDescent="0.25">
      <c r="B33" s="343"/>
      <c r="C33" s="321"/>
      <c r="D33" s="321"/>
      <c r="E33" s="321"/>
      <c r="F33" s="321"/>
      <c r="G33" s="321"/>
      <c r="H33" s="320"/>
      <c r="I33" s="321"/>
      <c r="J33" s="321"/>
      <c r="K33" s="321"/>
      <c r="L33" s="321"/>
      <c r="M33" s="321"/>
      <c r="N33" s="321"/>
      <c r="O33" s="321"/>
      <c r="P33" s="321"/>
      <c r="Q33" s="321"/>
      <c r="R33" s="321"/>
      <c r="S33" s="321"/>
      <c r="T33" s="321"/>
      <c r="U33" s="321"/>
      <c r="V33" s="321"/>
      <c r="W33" s="321"/>
      <c r="X33" s="321"/>
      <c r="Y33" s="321"/>
      <c r="Z33" s="321"/>
      <c r="AA33" s="321"/>
      <c r="AB33" s="321"/>
      <c r="AC33" s="321"/>
      <c r="AD33" s="321"/>
      <c r="AE33" s="321"/>
      <c r="AF33" s="321"/>
      <c r="AG33" s="321"/>
      <c r="AH33" s="321"/>
      <c r="AI33" s="321"/>
      <c r="AJ33" s="321"/>
      <c r="AK33" s="321"/>
      <c r="AL33" s="321"/>
      <c r="AM33" s="321"/>
      <c r="AN33" s="321"/>
      <c r="AO33" s="321"/>
      <c r="AP33" s="321"/>
      <c r="AQ33" s="321"/>
      <c r="AR33" s="321"/>
      <c r="AS33" s="321"/>
      <c r="AT33" s="321"/>
      <c r="AU33" s="321"/>
      <c r="AV33" s="321"/>
      <c r="AW33" s="321"/>
      <c r="AX33" s="321"/>
      <c r="AY33" s="321"/>
      <c r="AZ33" s="321"/>
      <c r="BA33" s="321"/>
      <c r="BB33" s="321"/>
      <c r="BC33" s="321"/>
      <c r="BD33" s="321"/>
      <c r="BE33" s="321"/>
      <c r="BF33" s="321"/>
      <c r="BG33" s="321"/>
      <c r="BH33" s="321"/>
      <c r="BI33" s="321"/>
      <c r="BJ33" s="321"/>
      <c r="BK33" s="321"/>
      <c r="BL33" s="321"/>
      <c r="BM33" s="321"/>
      <c r="BN33" s="321"/>
      <c r="BO33" s="321"/>
      <c r="BP33" s="321"/>
      <c r="BQ33" s="321"/>
      <c r="BR33" s="321"/>
      <c r="BS33" s="321"/>
      <c r="BT33" s="321"/>
      <c r="BU33" s="321"/>
      <c r="BV33" s="321"/>
      <c r="BW33" s="321"/>
      <c r="BX33" s="321"/>
      <c r="BY33" s="321"/>
      <c r="BZ33" s="321"/>
      <c r="CA33" s="321"/>
      <c r="CB33" s="321"/>
      <c r="CC33" s="321"/>
      <c r="CD33" s="321"/>
      <c r="CE33" s="321"/>
      <c r="CF33" s="321"/>
      <c r="CG33" s="321"/>
      <c r="CH33" s="321"/>
      <c r="CI33" s="321"/>
      <c r="CJ33" s="321"/>
      <c r="CK33" s="321"/>
      <c r="CL33" s="321"/>
      <c r="CM33" s="321"/>
      <c r="CN33" s="321"/>
      <c r="CO33" s="321"/>
      <c r="CP33" s="321"/>
      <c r="CQ33" s="321"/>
      <c r="CR33" s="321"/>
      <c r="CS33" s="321"/>
      <c r="CT33" s="321"/>
      <c r="CU33" s="321"/>
      <c r="CV33" s="321"/>
      <c r="CW33" s="321"/>
      <c r="CX33" s="321"/>
      <c r="CY33" s="321"/>
      <c r="CZ33" s="321"/>
      <c r="DA33" s="321"/>
      <c r="DB33" s="321"/>
      <c r="DC33" s="321"/>
      <c r="DD33" s="321"/>
      <c r="DE33" s="321"/>
      <c r="DF33" s="321"/>
      <c r="DG33" s="321"/>
      <c r="DH33" s="321"/>
      <c r="DI33" s="321"/>
      <c r="DJ33" s="321"/>
      <c r="DK33" s="321"/>
      <c r="DL33" s="321"/>
      <c r="DM33" s="321"/>
      <c r="DN33" s="321"/>
      <c r="DO33" s="321"/>
      <c r="DP33" s="321"/>
      <c r="DQ33" s="321"/>
      <c r="DR33" s="321"/>
      <c r="DS33" s="321"/>
      <c r="DT33" s="321"/>
      <c r="DU33" s="321"/>
      <c r="DV33" s="321"/>
      <c r="DW33" s="321"/>
      <c r="DX33" s="321"/>
      <c r="DY33" s="321"/>
      <c r="DZ33" s="321"/>
      <c r="EA33" s="321"/>
      <c r="EB33" s="321"/>
      <c r="EC33" s="321"/>
      <c r="ED33" s="321"/>
      <c r="EE33" s="321"/>
      <c r="EF33" s="321"/>
      <c r="EG33" s="321"/>
      <c r="EH33" s="321"/>
      <c r="EI33" s="321"/>
      <c r="EJ33" s="321"/>
      <c r="EK33" s="321"/>
      <c r="EL33" s="321"/>
      <c r="EM33" s="321"/>
      <c r="EN33" s="321"/>
      <c r="EO33" s="321"/>
      <c r="EP33" s="321"/>
      <c r="EQ33" s="321"/>
      <c r="ER33" s="321"/>
      <c r="ES33" s="321"/>
      <c r="ET33" s="321"/>
      <c r="EU33" s="321"/>
      <c r="EV33" s="321"/>
      <c r="EW33" s="321"/>
      <c r="EX33" s="321"/>
      <c r="EY33" s="321"/>
      <c r="EZ33" s="321"/>
      <c r="FA33" s="321"/>
      <c r="FB33" s="321"/>
      <c r="FC33" s="321"/>
      <c r="FD33" s="321"/>
      <c r="FE33" s="321"/>
      <c r="FF33" s="321"/>
      <c r="FG33" s="321"/>
      <c r="FH33" s="321"/>
      <c r="FI33" s="321"/>
      <c r="FJ33" s="321"/>
      <c r="FK33" s="321"/>
      <c r="FL33" s="321"/>
      <c r="FM33" s="321"/>
      <c r="FN33" s="321"/>
      <c r="FO33" s="321"/>
      <c r="FP33" s="321"/>
      <c r="FQ33" s="321"/>
      <c r="FR33" s="321"/>
      <c r="FS33" s="321"/>
      <c r="FT33" s="321"/>
      <c r="FU33" s="321"/>
      <c r="FV33" s="321"/>
      <c r="FW33" s="321"/>
      <c r="FX33" s="321"/>
      <c r="FY33" s="321"/>
      <c r="FZ33" s="321"/>
      <c r="GA33" s="321"/>
      <c r="GB33" s="321"/>
      <c r="GC33" s="321"/>
      <c r="GD33" s="321"/>
      <c r="GE33" s="321"/>
      <c r="GF33" s="321"/>
      <c r="GG33" s="321"/>
      <c r="GH33" s="321"/>
      <c r="GI33" s="321"/>
      <c r="GJ33" s="321"/>
      <c r="GK33" s="321"/>
      <c r="GL33" s="321"/>
      <c r="GM33" s="321"/>
      <c r="GN33" s="321"/>
      <c r="GO33" s="321"/>
      <c r="GP33" s="321"/>
      <c r="GQ33" s="321"/>
      <c r="GR33" s="321"/>
      <c r="GS33" s="321"/>
      <c r="GT33" s="321"/>
      <c r="GU33" s="321"/>
      <c r="GV33" s="321"/>
      <c r="GW33" s="321"/>
      <c r="GX33" s="321"/>
      <c r="GY33" s="321"/>
      <c r="GZ33" s="321"/>
      <c r="HA33" s="321"/>
      <c r="HB33" s="321"/>
      <c r="HC33" s="321"/>
      <c r="HD33" s="321"/>
      <c r="HE33" s="321"/>
      <c r="HF33" s="321"/>
      <c r="HG33" s="321"/>
      <c r="HH33" s="321"/>
      <c r="HI33" s="321"/>
      <c r="HJ33" s="321"/>
      <c r="HK33" s="321"/>
      <c r="HL33" s="321"/>
      <c r="HM33" s="321"/>
      <c r="HN33" s="321"/>
      <c r="HO33" s="321"/>
      <c r="HP33" s="321"/>
      <c r="HQ33" s="321"/>
      <c r="HR33" s="321"/>
      <c r="HS33" s="321"/>
      <c r="HT33" s="321"/>
      <c r="HU33" s="321"/>
      <c r="HV33" s="321"/>
      <c r="HW33" s="321"/>
      <c r="HX33" s="321"/>
      <c r="HY33" s="321"/>
      <c r="HZ33" s="321"/>
      <c r="IA33" s="321"/>
      <c r="IB33" s="321"/>
      <c r="IC33" s="321"/>
      <c r="ID33" s="321"/>
      <c r="IE33" s="321"/>
      <c r="IF33" s="321"/>
      <c r="IG33" s="321"/>
      <c r="IH33" s="321"/>
      <c r="II33" s="321"/>
      <c r="IJ33" s="321"/>
      <c r="IK33" s="321"/>
      <c r="IL33" s="321"/>
      <c r="IM33" s="321"/>
      <c r="IN33" s="321"/>
      <c r="IO33" s="321"/>
      <c r="IP33" s="321"/>
      <c r="IQ33" s="321"/>
      <c r="IR33" s="321"/>
      <c r="IS33" s="321"/>
      <c r="IT33" s="321"/>
      <c r="IU33" s="321"/>
      <c r="IV33" s="321"/>
    </row>
    <row r="34" spans="1:256" ht="15" hidden="1" customHeight="1" x14ac:dyDescent="0.25">
      <c r="A34" s="318"/>
    </row>
    <row r="35" spans="1:256" ht="15" hidden="1" customHeight="1" x14ac:dyDescent="0.25">
      <c r="A35" s="318"/>
    </row>
    <row r="36" spans="1:256" ht="15" hidden="1" customHeight="1" x14ac:dyDescent="0.25">
      <c r="A36" s="318"/>
    </row>
    <row r="37" spans="1:256" ht="15" hidden="1" customHeight="1" x14ac:dyDescent="0.25">
      <c r="A37" s="318"/>
    </row>
    <row r="38" spans="1:256" ht="15" hidden="1" customHeight="1" x14ac:dyDescent="0.25">
      <c r="A38" s="318"/>
    </row>
    <row r="39" spans="1:256" ht="15" hidden="1" customHeight="1" x14ac:dyDescent="0.25">
      <c r="A39" s="318"/>
    </row>
    <row r="40" spans="1:256" ht="15" hidden="1" customHeight="1" x14ac:dyDescent="0.25">
      <c r="A40" s="318"/>
    </row>
    <row r="41" spans="1:256" ht="15" hidden="1" customHeight="1" x14ac:dyDescent="0.25">
      <c r="A41" s="318"/>
    </row>
    <row r="42" spans="1:256" ht="15" hidden="1" customHeight="1" x14ac:dyDescent="0.25">
      <c r="A42" s="318"/>
      <c r="B42" s="318"/>
    </row>
    <row r="43" spans="1:256" ht="15" hidden="1" customHeight="1" x14ac:dyDescent="0.25">
      <c r="A43" s="318"/>
      <c r="B43" s="318"/>
    </row>
    <row r="44" spans="1:256" ht="15" hidden="1" customHeight="1" x14ac:dyDescent="0.25">
      <c r="A44" s="318"/>
      <c r="B44" s="318"/>
    </row>
    <row r="45" spans="1:256" ht="15" hidden="1" customHeight="1" x14ac:dyDescent="0.25">
      <c r="A45" s="318"/>
      <c r="B45" s="318"/>
    </row>
    <row r="46" spans="1:256" ht="15" hidden="1" customHeight="1" x14ac:dyDescent="0.25">
      <c r="A46" s="321"/>
    </row>
    <row r="47" spans="1:256" ht="15" hidden="1" customHeight="1" x14ac:dyDescent="0.25">
      <c r="A47" s="321"/>
    </row>
    <row r="48" spans="1:256" ht="15" hidden="1" customHeight="1" x14ac:dyDescent="0.25">
      <c r="A48" s="321"/>
    </row>
    <row r="49" spans="8:8" s="321" customFormat="1" ht="15" hidden="1" customHeight="1" x14ac:dyDescent="0.25">
      <c r="H49" s="320"/>
    </row>
    <row r="50" spans="8:8" s="321" customFormat="1" ht="15" hidden="1" customHeight="1" x14ac:dyDescent="0.25">
      <c r="H50" s="320"/>
    </row>
    <row r="51" spans="8:8" s="321" customFormat="1" ht="15" hidden="1" customHeight="1" x14ac:dyDescent="0.25">
      <c r="H51" s="320"/>
    </row>
    <row r="52" spans="8:8" s="321" customFormat="1" ht="15" hidden="1" customHeight="1" x14ac:dyDescent="0.25">
      <c r="H52" s="320"/>
    </row>
    <row r="53" spans="8:8" s="321" customFormat="1" ht="15" hidden="1" customHeight="1" x14ac:dyDescent="0.25">
      <c r="H53" s="320"/>
    </row>
    <row r="54" spans="8:8" s="321" customFormat="1" ht="15" hidden="1" customHeight="1" x14ac:dyDescent="0.25">
      <c r="H54" s="320"/>
    </row>
    <row r="55" spans="8:8" s="321" customFormat="1" ht="15" hidden="1" customHeight="1" x14ac:dyDescent="0.25">
      <c r="H55" s="320"/>
    </row>
    <row r="56" spans="8:8" s="321" customFormat="1" ht="15" hidden="1" customHeight="1" x14ac:dyDescent="0.25">
      <c r="H56" s="320"/>
    </row>
    <row r="57" spans="8:8" s="321" customFormat="1" ht="15" hidden="1" customHeight="1" x14ac:dyDescent="0.25">
      <c r="H57" s="320"/>
    </row>
    <row r="58" spans="8:8" s="321" customFormat="1" ht="15" hidden="1" customHeight="1" x14ac:dyDescent="0.25">
      <c r="H58" s="320"/>
    </row>
    <row r="59" spans="8:8" s="321" customFormat="1" ht="15" hidden="1" customHeight="1" x14ac:dyDescent="0.25">
      <c r="H59" s="320"/>
    </row>
    <row r="60" spans="8:8" s="321" customFormat="1" ht="15" hidden="1" customHeight="1" x14ac:dyDescent="0.25">
      <c r="H60" s="320"/>
    </row>
    <row r="61" spans="8:8" s="321" customFormat="1" ht="15" hidden="1" customHeight="1" x14ac:dyDescent="0.25">
      <c r="H61" s="320"/>
    </row>
    <row r="62" spans="8:8" s="321" customFormat="1" ht="15" hidden="1" customHeight="1" x14ac:dyDescent="0.25">
      <c r="H62" s="320"/>
    </row>
    <row r="63" spans="8:8" s="321" customFormat="1" ht="15" hidden="1" customHeight="1" x14ac:dyDescent="0.25">
      <c r="H63" s="320"/>
    </row>
    <row r="64" spans="8:8" s="321" customFormat="1" ht="15" hidden="1" customHeight="1" x14ac:dyDescent="0.25">
      <c r="H64" s="320"/>
    </row>
    <row r="65" spans="1:2" ht="15" hidden="1" customHeight="1" x14ac:dyDescent="0.25">
      <c r="A65" s="321"/>
    </row>
    <row r="66" spans="1:2" ht="15" hidden="1" customHeight="1" x14ac:dyDescent="0.25">
      <c r="A66" s="321"/>
    </row>
    <row r="67" spans="1:2" ht="15" hidden="1" customHeight="1" x14ac:dyDescent="0.25">
      <c r="A67" s="321"/>
    </row>
    <row r="68" spans="1:2" ht="15" hidden="1" customHeight="1" x14ac:dyDescent="0.25">
      <c r="A68" s="321"/>
    </row>
    <row r="69" spans="1:2" ht="15" hidden="1" customHeight="1" x14ac:dyDescent="0.25">
      <c r="A69" s="321"/>
    </row>
    <row r="70" spans="1:2" ht="15" hidden="1" customHeight="1" x14ac:dyDescent="0.25">
      <c r="A70" s="321"/>
    </row>
    <row r="71" spans="1:2" ht="15" hidden="1" customHeight="1" x14ac:dyDescent="0.25">
      <c r="A71" s="321"/>
    </row>
    <row r="72" spans="1:2" ht="15" hidden="1" customHeight="1" x14ac:dyDescent="0.25">
      <c r="A72" s="321"/>
    </row>
    <row r="73" spans="1:2" ht="15" hidden="1" customHeight="1" x14ac:dyDescent="0.25">
      <c r="A73" s="321"/>
    </row>
    <row r="74" spans="1:2" ht="15" hidden="1" customHeight="1" x14ac:dyDescent="0.25">
      <c r="A74" s="321"/>
    </row>
    <row r="75" spans="1:2" ht="15" hidden="1" customHeight="1" x14ac:dyDescent="0.25">
      <c r="A75" s="321"/>
    </row>
    <row r="76" spans="1:2" ht="15" hidden="1" customHeight="1" x14ac:dyDescent="0.25">
      <c r="A76" s="321"/>
    </row>
    <row r="77" spans="1:2" ht="15" hidden="1" customHeight="1" x14ac:dyDescent="0.25">
      <c r="A77" s="321"/>
    </row>
    <row r="78" spans="1:2" ht="15" hidden="1" customHeight="1" x14ac:dyDescent="0.25">
      <c r="A78" s="318"/>
      <c r="B78" s="318"/>
    </row>
    <row r="79" spans="1:2" ht="15" hidden="1" customHeight="1" x14ac:dyDescent="0.25">
      <c r="A79" s="318"/>
      <c r="B79" s="318"/>
    </row>
    <row r="80" spans="1:2" ht="15" hidden="1" customHeight="1" x14ac:dyDescent="0.25">
      <c r="A80" s="318"/>
      <c r="B80" s="318"/>
    </row>
    <row r="81" spans="1:2" ht="15" hidden="1" customHeight="1" x14ac:dyDescent="0.25">
      <c r="A81" s="318"/>
      <c r="B81" s="318"/>
    </row>
  </sheetData>
  <sheetProtection algorithmName="SHA-512" hashValue="a0psPOJU6XJQk4tMAcNw6vYIZyKcMErC2cZh2PqP67exAmtdX3HgQVx8NfKwRoCAbXuwzyhaI65/TAoY05etGg==" saltValue="siQXblpExHIIx+O16PzJWw==" spinCount="100000" sheet="1" objects="1" scenarios="1"/>
  <mergeCells count="4">
    <mergeCell ref="B6:E6"/>
    <mergeCell ref="B17:C17"/>
    <mergeCell ref="B20:E20"/>
    <mergeCell ref="B1:C1"/>
  </mergeCells>
  <hyperlinks>
    <hyperlink ref="B6" r:id="rId1" display="Zum Dokument in der Datenbank" xr:uid="{00000000-0004-0000-0000-000000000000}"/>
    <hyperlink ref="B6:C6" r:id="rId2" display="Vorliegen einer aktuelleren Version in der NWB Datenbank prüfen." xr:uid="{00000000-0004-0000-0000-000001000000}"/>
  </hyperlinks>
  <pageMargins left="0.7" right="0.7" top="0.78740157499999996" bottom="0.78740157499999996" header="0.3" footer="0.3"/>
  <pageSetup paperSize="9" scale="95" orientation="portrait"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8">
    <tabColor theme="0" tint="-0.249977111117893"/>
  </sheetPr>
  <dimension ref="A1:XFC63"/>
  <sheetViews>
    <sheetView showGridLines="0" showRowColHeaders="0" zoomScaleNormal="100" zoomScaleSheetLayoutView="100" workbookViewId="0">
      <selection activeCell="B1" sqref="B1:D1"/>
    </sheetView>
  </sheetViews>
  <sheetFormatPr baseColWidth="10" defaultColWidth="0" defaultRowHeight="12.75" customHeight="1" zeroHeight="1" x14ac:dyDescent="0.2"/>
  <cols>
    <col min="1" max="1" width="1.7109375" style="271" customWidth="1"/>
    <col min="2" max="3" width="2.7109375" style="1" customWidth="1"/>
    <col min="4" max="4" width="114.85546875" style="1" customWidth="1"/>
    <col min="5" max="5" width="1.7109375" style="271" customWidth="1"/>
    <col min="6" max="16383" width="114.85546875" style="271" hidden="1"/>
    <col min="16384" max="16384" width="5.85546875" style="271" customWidth="1"/>
  </cols>
  <sheetData>
    <row r="1" spans="1:4" ht="35.1" customHeight="1" x14ac:dyDescent="0.4">
      <c r="A1" s="267"/>
      <c r="B1" s="355" t="s">
        <v>396</v>
      </c>
      <c r="C1" s="356"/>
      <c r="D1" s="356"/>
    </row>
    <row r="2" spans="1:4" ht="15.75" customHeight="1" x14ac:dyDescent="0.2">
      <c r="A2" s="268"/>
      <c r="B2" s="268"/>
      <c r="C2" s="268"/>
      <c r="D2" s="268"/>
    </row>
    <row r="3" spans="1:4" s="293" customFormat="1" ht="15.75" x14ac:dyDescent="0.25">
      <c r="B3" s="294" t="s">
        <v>344</v>
      </c>
      <c r="C3" s="295"/>
      <c r="D3" s="296"/>
    </row>
    <row r="4" spans="1:4" s="293" customFormat="1" ht="8.25" customHeight="1" x14ac:dyDescent="0.25">
      <c r="A4" s="297"/>
      <c r="B4" s="296"/>
      <c r="C4" s="296"/>
      <c r="D4" s="296"/>
    </row>
    <row r="5" spans="1:4" s="293" customFormat="1" ht="21" customHeight="1" x14ac:dyDescent="0.25">
      <c r="B5" s="298" t="s">
        <v>345</v>
      </c>
      <c r="C5" s="294"/>
      <c r="D5" s="294"/>
    </row>
    <row r="6" spans="1:4" s="293" customFormat="1" ht="15" customHeight="1" x14ac:dyDescent="0.25">
      <c r="B6" s="294"/>
      <c r="C6" s="294" t="s">
        <v>346</v>
      </c>
      <c r="D6" s="294"/>
    </row>
    <row r="7" spans="1:4" s="293" customFormat="1" ht="8.25" customHeight="1" x14ac:dyDescent="0.25">
      <c r="B7" s="294"/>
      <c r="C7" s="294"/>
      <c r="D7" s="294"/>
    </row>
    <row r="8" spans="1:4" s="293" customFormat="1" ht="21" customHeight="1" x14ac:dyDescent="0.25">
      <c r="B8" s="298" t="s">
        <v>347</v>
      </c>
      <c r="C8" s="294"/>
      <c r="D8" s="294"/>
    </row>
    <row r="9" spans="1:4" s="293" customFormat="1" ht="15" customHeight="1" x14ac:dyDescent="0.25">
      <c r="B9" s="294"/>
      <c r="C9" s="294" t="s">
        <v>348</v>
      </c>
      <c r="D9" s="294"/>
    </row>
    <row r="10" spans="1:4" s="293" customFormat="1" ht="15" customHeight="1" x14ac:dyDescent="0.25">
      <c r="B10" s="294"/>
      <c r="C10" s="294" t="s">
        <v>349</v>
      </c>
      <c r="D10" s="294"/>
    </row>
    <row r="11" spans="1:4" s="293" customFormat="1" ht="15" customHeight="1" x14ac:dyDescent="0.25">
      <c r="B11" s="294"/>
      <c r="C11" s="294" t="s">
        <v>350</v>
      </c>
      <c r="D11" s="294"/>
    </row>
    <row r="12" spans="1:4" s="293" customFormat="1" ht="15" customHeight="1" x14ac:dyDescent="0.25">
      <c r="B12" s="294"/>
      <c r="C12" s="294" t="s">
        <v>351</v>
      </c>
      <c r="D12" s="294"/>
    </row>
    <row r="13" spans="1:4" s="293" customFormat="1" ht="15" customHeight="1" x14ac:dyDescent="0.25">
      <c r="B13" s="294"/>
      <c r="C13" s="294" t="s">
        <v>352</v>
      </c>
      <c r="D13" s="294"/>
    </row>
    <row r="14" spans="1:4" s="293" customFormat="1" ht="15" customHeight="1" x14ac:dyDescent="0.25">
      <c r="B14" s="294"/>
      <c r="C14" s="294" t="s">
        <v>353</v>
      </c>
      <c r="D14" s="294"/>
    </row>
    <row r="15" spans="1:4" s="293" customFormat="1" ht="15" customHeight="1" x14ac:dyDescent="0.25">
      <c r="B15" s="294"/>
      <c r="C15" s="294" t="s">
        <v>354</v>
      </c>
      <c r="D15" s="294"/>
    </row>
    <row r="16" spans="1:4" s="293" customFormat="1" ht="7.5" customHeight="1" x14ac:dyDescent="0.25">
      <c r="B16" s="294"/>
      <c r="C16" s="294"/>
      <c r="D16" s="294"/>
    </row>
    <row r="17" spans="2:4" s="293" customFormat="1" ht="21" customHeight="1" x14ac:dyDescent="0.25">
      <c r="B17" s="298" t="s">
        <v>355</v>
      </c>
      <c r="C17" s="294"/>
      <c r="D17" s="294"/>
    </row>
    <row r="18" spans="2:4" s="293" customFormat="1" ht="15" customHeight="1" x14ac:dyDescent="0.25">
      <c r="B18" s="294"/>
      <c r="C18" s="294" t="s">
        <v>356</v>
      </c>
      <c r="D18" s="294"/>
    </row>
    <row r="19" spans="2:4" s="293" customFormat="1" ht="15" customHeight="1" x14ac:dyDescent="0.25">
      <c r="B19" s="294"/>
      <c r="C19" s="294" t="s">
        <v>357</v>
      </c>
      <c r="D19" s="299"/>
    </row>
    <row r="20" spans="2:4" s="293" customFormat="1" ht="15" customHeight="1" x14ac:dyDescent="0.25">
      <c r="B20" s="294"/>
      <c r="C20" s="294" t="s">
        <v>358</v>
      </c>
      <c r="D20" s="299"/>
    </row>
    <row r="21" spans="2:4" s="293" customFormat="1" ht="15" customHeight="1" x14ac:dyDescent="0.25">
      <c r="B21" s="294"/>
      <c r="C21" s="294" t="s">
        <v>359</v>
      </c>
      <c r="D21" s="299"/>
    </row>
    <row r="22" spans="2:4" s="293" customFormat="1" ht="15" customHeight="1" x14ac:dyDescent="0.25">
      <c r="B22" s="294"/>
      <c r="C22" s="294" t="s">
        <v>360</v>
      </c>
      <c r="D22" s="299"/>
    </row>
    <row r="23" spans="2:4" s="293" customFormat="1" ht="15" customHeight="1" x14ac:dyDescent="0.25">
      <c r="B23" s="294"/>
      <c r="C23" s="294" t="s">
        <v>361</v>
      </c>
      <c r="D23" s="299"/>
    </row>
    <row r="24" spans="2:4" s="293" customFormat="1" ht="15" customHeight="1" x14ac:dyDescent="0.25">
      <c r="B24" s="294"/>
      <c r="C24" s="294" t="s">
        <v>362</v>
      </c>
      <c r="D24" s="299"/>
    </row>
    <row r="25" spans="2:4" s="293" customFormat="1" ht="9" customHeight="1" x14ac:dyDescent="0.25">
      <c r="B25" s="294"/>
      <c r="C25" s="294"/>
      <c r="D25" s="299"/>
    </row>
    <row r="26" spans="2:4" s="293" customFormat="1" ht="8.25" customHeight="1" x14ac:dyDescent="0.25">
      <c r="B26" s="294"/>
      <c r="C26" s="294"/>
      <c r="D26" s="294"/>
    </row>
    <row r="27" spans="2:4" s="293" customFormat="1" ht="15" customHeight="1" x14ac:dyDescent="0.25">
      <c r="B27" s="298" t="s">
        <v>363</v>
      </c>
      <c r="C27" s="294"/>
      <c r="D27" s="294"/>
    </row>
    <row r="28" spans="2:4" s="293" customFormat="1" ht="15" customHeight="1" x14ac:dyDescent="0.25">
      <c r="B28" s="294"/>
      <c r="C28" s="294" t="s">
        <v>364</v>
      </c>
      <c r="D28" s="294"/>
    </row>
    <row r="29" spans="2:4" s="293" customFormat="1" ht="15" customHeight="1" x14ac:dyDescent="0.25">
      <c r="B29" s="294"/>
      <c r="C29" s="294" t="s">
        <v>357</v>
      </c>
      <c r="D29" s="299"/>
    </row>
    <row r="30" spans="2:4" s="293" customFormat="1" ht="15" customHeight="1" x14ac:dyDescent="0.25">
      <c r="B30" s="294"/>
      <c r="C30" s="294" t="s">
        <v>365</v>
      </c>
      <c r="D30" s="299"/>
    </row>
    <row r="31" spans="2:4" s="293" customFormat="1" ht="15" customHeight="1" x14ac:dyDescent="0.25">
      <c r="B31" s="294"/>
      <c r="C31" s="294" t="s">
        <v>359</v>
      </c>
      <c r="D31" s="299"/>
    </row>
    <row r="32" spans="2:4" s="293" customFormat="1" ht="15" customHeight="1" x14ac:dyDescent="0.25">
      <c r="B32" s="294"/>
      <c r="C32" s="294" t="s">
        <v>366</v>
      </c>
      <c r="D32" s="299"/>
    </row>
    <row r="33" spans="1:4" s="293" customFormat="1" ht="15" customHeight="1" x14ac:dyDescent="0.25">
      <c r="B33" s="294"/>
      <c r="C33" s="294" t="s">
        <v>361</v>
      </c>
      <c r="D33" s="299"/>
    </row>
    <row r="34" spans="1:4" s="293" customFormat="1" ht="15" customHeight="1" x14ac:dyDescent="0.25">
      <c r="B34" s="294"/>
      <c r="C34" s="294" t="s">
        <v>367</v>
      </c>
      <c r="D34" s="299"/>
    </row>
    <row r="35" spans="1:4" s="293" customFormat="1" ht="15" customHeight="1" x14ac:dyDescent="0.25">
      <c r="B35" s="294"/>
      <c r="C35" s="294" t="s">
        <v>368</v>
      </c>
      <c r="D35" s="299"/>
    </row>
    <row r="36" spans="1:4" s="293" customFormat="1" ht="15" customHeight="1" x14ac:dyDescent="0.25">
      <c r="B36" s="294"/>
      <c r="C36" s="294"/>
      <c r="D36" s="299"/>
    </row>
    <row r="37" spans="1:4" s="293" customFormat="1" ht="21" customHeight="1" x14ac:dyDescent="0.25">
      <c r="A37" s="300"/>
      <c r="B37" s="358" t="s">
        <v>369</v>
      </c>
      <c r="C37" s="358"/>
      <c r="D37" s="358"/>
    </row>
    <row r="38" spans="1:4" s="293" customFormat="1" ht="8.25" customHeight="1" x14ac:dyDescent="0.25">
      <c r="A38" s="300"/>
      <c r="B38" s="301"/>
      <c r="C38" s="301"/>
      <c r="D38" s="301"/>
    </row>
    <row r="39" spans="1:4" s="293" customFormat="1" ht="15" customHeight="1" x14ac:dyDescent="0.25">
      <c r="B39" s="294"/>
      <c r="C39" s="359" t="s">
        <v>370</v>
      </c>
      <c r="D39" s="359"/>
    </row>
    <row r="40" spans="1:4" s="293" customFormat="1" ht="15" customHeight="1" x14ac:dyDescent="0.25">
      <c r="B40" s="294"/>
      <c r="C40" s="359"/>
      <c r="D40" s="359"/>
    </row>
    <row r="41" spans="1:4" s="293" customFormat="1" ht="15" customHeight="1" x14ac:dyDescent="0.25">
      <c r="B41" s="294"/>
      <c r="C41" s="359"/>
      <c r="D41" s="359"/>
    </row>
    <row r="42" spans="1:4" s="293" customFormat="1" ht="15.75" customHeight="1" x14ac:dyDescent="0.25">
      <c r="B42" s="294"/>
      <c r="C42" s="359"/>
      <c r="D42" s="359"/>
    </row>
    <row r="43" spans="1:4" s="293" customFormat="1" ht="13.5" customHeight="1" x14ac:dyDescent="0.25">
      <c r="B43" s="294"/>
      <c r="C43" s="357"/>
      <c r="D43" s="357"/>
    </row>
    <row r="44" spans="1:4" s="293" customFormat="1" ht="15" customHeight="1" x14ac:dyDescent="0.25">
      <c r="B44" s="294"/>
      <c r="C44" s="357" t="s">
        <v>371</v>
      </c>
      <c r="D44" s="357"/>
    </row>
    <row r="45" spans="1:4" s="293" customFormat="1" ht="15" customHeight="1" x14ac:dyDescent="0.25">
      <c r="B45" s="294"/>
      <c r="C45" s="357" t="s">
        <v>372</v>
      </c>
      <c r="D45" s="357"/>
    </row>
    <row r="46" spans="1:4" s="293" customFormat="1" ht="15" customHeight="1" x14ac:dyDescent="0.25">
      <c r="B46" s="294"/>
      <c r="C46" s="357" t="s">
        <v>373</v>
      </c>
      <c r="D46" s="357"/>
    </row>
    <row r="47" spans="1:4" s="293" customFormat="1" ht="15.75" x14ac:dyDescent="0.25">
      <c r="B47" s="294"/>
      <c r="C47" s="302" t="s">
        <v>374</v>
      </c>
      <c r="D47" s="302"/>
    </row>
    <row r="48" spans="1:4" s="293" customFormat="1" ht="15.75" x14ac:dyDescent="0.25">
      <c r="B48" s="294"/>
      <c r="C48" s="294"/>
      <c r="D48" s="302"/>
    </row>
    <row r="49" spans="1:4" s="293" customFormat="1" ht="15.75" x14ac:dyDescent="0.25">
      <c r="B49" s="294"/>
      <c r="C49" s="302" t="s">
        <v>375</v>
      </c>
      <c r="D49" s="302"/>
    </row>
    <row r="50" spans="1:4" s="293" customFormat="1" ht="15.75" x14ac:dyDescent="0.25">
      <c r="B50" s="294"/>
      <c r="C50" s="302" t="s">
        <v>376</v>
      </c>
      <c r="D50" s="302"/>
    </row>
    <row r="51" spans="1:4" s="293" customFormat="1" ht="15.75" x14ac:dyDescent="0.25">
      <c r="B51" s="294"/>
      <c r="C51" s="302"/>
      <c r="D51" s="302"/>
    </row>
    <row r="52" spans="1:4" s="293" customFormat="1" ht="15.75" x14ac:dyDescent="0.25">
      <c r="B52" s="294"/>
      <c r="C52" s="302" t="s">
        <v>377</v>
      </c>
      <c r="D52" s="302"/>
    </row>
    <row r="53" spans="1:4" s="293" customFormat="1" ht="15.75" x14ac:dyDescent="0.25">
      <c r="B53" s="294"/>
      <c r="C53" s="302"/>
      <c r="D53" s="302"/>
    </row>
    <row r="54" spans="1:4" s="293" customFormat="1" ht="15.75" x14ac:dyDescent="0.25">
      <c r="B54" s="294"/>
      <c r="C54" s="303" t="s">
        <v>378</v>
      </c>
      <c r="D54" s="302"/>
    </row>
    <row r="55" spans="1:4" s="293" customFormat="1" ht="15.75" x14ac:dyDescent="0.25">
      <c r="B55" s="294"/>
      <c r="C55" s="302" t="s">
        <v>401</v>
      </c>
      <c r="D55" s="302"/>
    </row>
    <row r="56" spans="1:4" s="293" customFormat="1" ht="15.75" x14ac:dyDescent="0.25">
      <c r="B56" s="294"/>
      <c r="C56" s="302" t="s">
        <v>403</v>
      </c>
      <c r="D56" s="302"/>
    </row>
    <row r="57" spans="1:4" s="293" customFormat="1" ht="15.75" x14ac:dyDescent="0.25">
      <c r="B57" s="294"/>
      <c r="C57" s="302" t="s">
        <v>402</v>
      </c>
      <c r="D57" s="302"/>
    </row>
    <row r="58" spans="1:4" s="293" customFormat="1" ht="15.75" x14ac:dyDescent="0.25">
      <c r="B58" s="294"/>
      <c r="C58" s="302"/>
      <c r="D58" s="302"/>
    </row>
    <row r="59" spans="1:4" s="293" customFormat="1" ht="15.75" x14ac:dyDescent="0.25">
      <c r="A59" s="304"/>
      <c r="B59" s="295"/>
      <c r="C59" s="302" t="s">
        <v>382</v>
      </c>
      <c r="D59" s="296"/>
    </row>
    <row r="60" spans="1:4" s="293" customFormat="1" ht="15.75" x14ac:dyDescent="0.25">
      <c r="A60" s="304"/>
      <c r="B60" s="295"/>
      <c r="C60" s="302"/>
      <c r="D60" s="296"/>
    </row>
    <row r="61" spans="1:4" s="293" customFormat="1" ht="15.75" x14ac:dyDescent="0.25">
      <c r="B61" s="294"/>
      <c r="C61" s="305" t="s">
        <v>379</v>
      </c>
      <c r="D61" s="306"/>
    </row>
    <row r="62" spans="1:4" s="293" customFormat="1" ht="15" customHeight="1" x14ac:dyDescent="0.25">
      <c r="B62" s="294"/>
      <c r="C62" s="305" t="s">
        <v>380</v>
      </c>
      <c r="D62" s="306"/>
    </row>
    <row r="63" spans="1:4" s="293" customFormat="1" ht="15" customHeight="1" x14ac:dyDescent="0.25">
      <c r="B63" s="294"/>
      <c r="C63" s="305" t="s">
        <v>381</v>
      </c>
      <c r="D63" s="306"/>
    </row>
  </sheetData>
  <sheetProtection algorithmName="SHA-512" hashValue="wLtm9JhXIhHlIffDPqHmGudGJlIJ7Bg47IdLkOQ3ITvOO0G8M1GnQv9+6Z7tDrCQQCKWz5nwldSHOzwjKC29pg==" saltValue="hQUbrS5v3JqNcCaKIhep7w==" spinCount="100000" sheet="1" objects="1" scenarios="1"/>
  <mergeCells count="7">
    <mergeCell ref="B1:D1"/>
    <mergeCell ref="C45:D45"/>
    <mergeCell ref="C46:D46"/>
    <mergeCell ref="B37:D37"/>
    <mergeCell ref="C39:D42"/>
    <mergeCell ref="C43:D43"/>
    <mergeCell ref="C44:D44"/>
  </mergeCells>
  <printOptions horizontalCentered="1" verticalCentered="1"/>
  <pageMargins left="0.23622047244094491" right="0.23622047244094491" top="0.74803149606299213" bottom="0.74803149606299213" header="0.31496062992125984" footer="0.31496062992125984"/>
  <pageSetup paperSize="9" scale="77" fitToWidth="0" fitToHeight="0" orientation="landscape"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0" tint="-0.249977111117893"/>
  </sheetPr>
  <dimension ref="A1:E14"/>
  <sheetViews>
    <sheetView showGridLines="0" showRowColHeaders="0" zoomScaleNormal="100" zoomScaleSheetLayoutView="100" workbookViewId="0">
      <selection activeCell="B1" sqref="B1:D1"/>
    </sheetView>
  </sheetViews>
  <sheetFormatPr baseColWidth="10" defaultColWidth="0" defaultRowHeight="12.75" customHeight="1" zeroHeight="1" x14ac:dyDescent="0.2"/>
  <cols>
    <col min="1" max="1" width="1.7109375" style="271" customWidth="1"/>
    <col min="2" max="3" width="2.7109375" style="1" customWidth="1"/>
    <col min="4" max="4" width="114.85546875" style="1" customWidth="1"/>
    <col min="5" max="5" width="1.7109375" style="271" customWidth="1"/>
    <col min="6" max="16384" width="114.85546875" style="271" hidden="1"/>
  </cols>
  <sheetData>
    <row r="1" spans="1:4" ht="35.1" customHeight="1" x14ac:dyDescent="0.4">
      <c r="A1" s="267"/>
      <c r="B1" s="355" t="s">
        <v>397</v>
      </c>
      <c r="C1" s="356"/>
      <c r="D1" s="356"/>
    </row>
    <row r="2" spans="1:4" ht="15.75" customHeight="1" x14ac:dyDescent="0.2">
      <c r="A2" s="268"/>
      <c r="B2" s="268"/>
      <c r="C2" s="268"/>
      <c r="D2" s="268"/>
    </row>
    <row r="3" spans="1:4" s="266" customFormat="1" ht="395.25" customHeight="1" x14ac:dyDescent="0.2">
      <c r="B3" s="360" t="s">
        <v>342</v>
      </c>
      <c r="C3" s="360"/>
      <c r="D3" s="360"/>
    </row>
    <row r="4" spans="1:4" s="266" customFormat="1" ht="318.75" customHeight="1" x14ac:dyDescent="0.2">
      <c r="A4" s="270"/>
      <c r="B4" s="360" t="s">
        <v>343</v>
      </c>
      <c r="C4" s="360"/>
      <c r="D4" s="360"/>
    </row>
    <row r="5" spans="1:4" s="266" customFormat="1" ht="57" customHeight="1" x14ac:dyDescent="0.2">
      <c r="A5" s="269"/>
      <c r="B5" s="361" t="s">
        <v>341</v>
      </c>
      <c r="C5" s="362"/>
      <c r="D5" s="362"/>
    </row>
    <row r="6" spans="1:4" s="266" customFormat="1" ht="15.75" x14ac:dyDescent="0.2">
      <c r="B6" s="276"/>
      <c r="C6" s="360"/>
      <c r="D6" s="360"/>
    </row>
    <row r="7" spans="1:4" s="266" customFormat="1" ht="15.75" hidden="1" x14ac:dyDescent="0.2">
      <c r="B7" s="276"/>
      <c r="C7" s="360"/>
      <c r="D7" s="360"/>
    </row>
    <row r="8" spans="1:4" s="266" customFormat="1" ht="15.75" hidden="1" x14ac:dyDescent="0.2">
      <c r="A8" s="268"/>
      <c r="B8" s="277"/>
      <c r="C8" s="278"/>
      <c r="D8" s="278"/>
    </row>
    <row r="9" spans="1:4" s="266" customFormat="1" ht="22.5" hidden="1" customHeight="1" x14ac:dyDescent="0.25">
      <c r="B9" s="279"/>
      <c r="C9" s="359"/>
      <c r="D9" s="359"/>
    </row>
    <row r="10" spans="1:4" s="266" customFormat="1" ht="37.5" hidden="1" customHeight="1" x14ac:dyDescent="0.25">
      <c r="B10" s="279"/>
      <c r="C10" s="359"/>
      <c r="D10" s="359"/>
    </row>
    <row r="11" spans="1:4" s="266" customFormat="1" ht="22.5" hidden="1" customHeight="1" x14ac:dyDescent="0.2">
      <c r="B11" s="272"/>
    </row>
    <row r="12" spans="1:4" s="266" customFormat="1" ht="15" hidden="1" x14ac:dyDescent="0.2">
      <c r="B12" s="272"/>
    </row>
    <row r="13" spans="1:4" s="266" customFormat="1" ht="14.25" hidden="1" customHeight="1" x14ac:dyDescent="0.2">
      <c r="B13" s="272"/>
    </row>
    <row r="14" spans="1:4" ht="12.75" hidden="1" customHeight="1" x14ac:dyDescent="0.2">
      <c r="B14" s="271"/>
      <c r="C14" s="271"/>
      <c r="D14" s="271"/>
    </row>
  </sheetData>
  <sheetProtection algorithmName="SHA-512" hashValue="WRSCbrU5Joh8IvIt0UfwHAENvuQxMJIyWsS2fHZQ/KiaiSEB24sHyUHCjLe4szI9N8u/AHOs2zNXtiuqEVt5OQ==" saltValue="hXt/UrcFa0dr09e0Es+PGA==" spinCount="100000" sheet="1" objects="1" scenarios="1"/>
  <mergeCells count="6">
    <mergeCell ref="B1:D1"/>
    <mergeCell ref="B3:D3"/>
    <mergeCell ref="C6:D7"/>
    <mergeCell ref="C9:D10"/>
    <mergeCell ref="B5:D5"/>
    <mergeCell ref="B4:D4"/>
  </mergeCells>
  <printOptions horizontalCentered="1" verticalCentered="1"/>
  <pageMargins left="0.23622047244094491" right="0.23622047244094491" top="0.74803149606299213" bottom="0.74803149606299213" header="0.31496062992125984" footer="0.31496062992125984"/>
  <pageSetup paperSize="9" scale="77" fitToWidth="0" fitToHeight="0" orientation="landscape"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2">
    <tabColor theme="0" tint="-0.249977111117893"/>
  </sheetPr>
  <dimension ref="A1:E31"/>
  <sheetViews>
    <sheetView showGridLines="0" showRowColHeaders="0" zoomScaleNormal="100" zoomScaleSheetLayoutView="100" workbookViewId="0">
      <selection activeCell="B1" sqref="B1:D1"/>
    </sheetView>
  </sheetViews>
  <sheetFormatPr baseColWidth="10" defaultColWidth="0" defaultRowHeight="12.75" zeroHeight="1" x14ac:dyDescent="0.2"/>
  <cols>
    <col min="1" max="1" width="1.7109375" style="271" customWidth="1"/>
    <col min="2" max="3" width="2.7109375" style="1" customWidth="1"/>
    <col min="4" max="4" width="114.85546875" style="1" customWidth="1"/>
    <col min="5" max="5" width="1.7109375" style="271" customWidth="1"/>
    <col min="6" max="16384" width="114.85546875" style="271" hidden="1"/>
  </cols>
  <sheetData>
    <row r="1" spans="1:4" ht="35.1" customHeight="1" x14ac:dyDescent="0.4">
      <c r="A1" s="267"/>
      <c r="B1" s="355" t="s">
        <v>404</v>
      </c>
      <c r="C1" s="356"/>
      <c r="D1" s="356"/>
    </row>
    <row r="2" spans="1:4" ht="15.75" customHeight="1" x14ac:dyDescent="0.2">
      <c r="A2" s="268"/>
      <c r="B2" s="268"/>
      <c r="C2" s="268"/>
      <c r="D2" s="268"/>
    </row>
    <row r="3" spans="1:4" s="266" customFormat="1" ht="15.75" x14ac:dyDescent="0.25">
      <c r="A3" s="269"/>
      <c r="B3" s="363" t="s">
        <v>42</v>
      </c>
      <c r="C3" s="363"/>
      <c r="D3" s="363"/>
    </row>
    <row r="4" spans="1:4" s="266" customFormat="1" ht="15.75" x14ac:dyDescent="0.25">
      <c r="A4" s="270"/>
      <c r="B4" s="273"/>
      <c r="C4" s="273"/>
      <c r="D4" s="273"/>
    </row>
    <row r="5" spans="1:4" s="266" customFormat="1" ht="15.75" x14ac:dyDescent="0.2">
      <c r="B5" s="274" t="s">
        <v>18</v>
      </c>
      <c r="C5" s="274"/>
      <c r="D5" s="274"/>
    </row>
    <row r="6" spans="1:4" s="266" customFormat="1" ht="15.75" x14ac:dyDescent="0.2">
      <c r="A6" s="269"/>
      <c r="B6" s="275"/>
      <c r="C6" s="275"/>
      <c r="D6" s="274"/>
    </row>
    <row r="7" spans="1:4" s="266" customFormat="1" ht="15.75" x14ac:dyDescent="0.2">
      <c r="B7" s="276" t="s">
        <v>30</v>
      </c>
      <c r="C7" s="360" t="s">
        <v>43</v>
      </c>
      <c r="D7" s="360"/>
    </row>
    <row r="8" spans="1:4" s="266" customFormat="1" ht="15.75" x14ac:dyDescent="0.2">
      <c r="B8" s="276"/>
      <c r="C8" s="360"/>
      <c r="D8" s="360"/>
    </row>
    <row r="9" spans="1:4" s="266" customFormat="1" ht="15.75" x14ac:dyDescent="0.2">
      <c r="A9" s="268"/>
      <c r="B9" s="277"/>
      <c r="C9" s="278"/>
      <c r="D9" s="278"/>
    </row>
    <row r="10" spans="1:4" s="266" customFormat="1" ht="22.5" customHeight="1" x14ac:dyDescent="0.25">
      <c r="B10" s="279" t="s">
        <v>30</v>
      </c>
      <c r="C10" s="359" t="s">
        <v>218</v>
      </c>
      <c r="D10" s="359"/>
    </row>
    <row r="11" spans="1:4" s="266" customFormat="1" ht="37.5" customHeight="1" x14ac:dyDescent="0.25">
      <c r="B11" s="279"/>
      <c r="C11" s="359"/>
      <c r="D11" s="359"/>
    </row>
    <row r="12" spans="1:4" s="266" customFormat="1" ht="22.5" customHeight="1" x14ac:dyDescent="0.2">
      <c r="B12" s="272"/>
    </row>
    <row r="13" spans="1:4" s="266" customFormat="1" ht="15" x14ac:dyDescent="0.2">
      <c r="B13" s="272"/>
    </row>
    <row r="14" spans="1:4" s="266" customFormat="1" ht="14.25" customHeight="1" x14ac:dyDescent="0.2">
      <c r="B14" s="272"/>
    </row>
    <row r="15" spans="1:4" ht="12.75" customHeight="1" x14ac:dyDescent="0.2">
      <c r="B15" s="271"/>
      <c r="C15" s="271"/>
      <c r="D15" s="271"/>
    </row>
    <row r="16" spans="1:4" ht="12.75" hidden="1" customHeight="1" x14ac:dyDescent="0.2"/>
    <row r="17" ht="12.75" hidden="1" customHeight="1" x14ac:dyDescent="0.2"/>
    <row r="18" ht="12.75" hidden="1" customHeight="1" x14ac:dyDescent="0.2"/>
    <row r="19" ht="12.75" hidden="1" customHeight="1" x14ac:dyDescent="0.2"/>
    <row r="20" ht="12.75" hidden="1" customHeight="1" x14ac:dyDescent="0.2"/>
    <row r="21" ht="12.75" hidden="1" customHeight="1" x14ac:dyDescent="0.2"/>
    <row r="22" ht="12.75" hidden="1" customHeight="1" x14ac:dyDescent="0.2"/>
    <row r="23" ht="12.75" hidden="1" customHeight="1" x14ac:dyDescent="0.2"/>
    <row r="24" ht="12.75" hidden="1"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sheetData>
  <sheetProtection algorithmName="SHA-512" hashValue="YbRJFfionnfUYGCIBM++2HcmgkBw6fxYC0Qc6AJFILgxrbBdNPUhjQskBqxjJTeULFmGyTJhbvriGvI5fRd0fA==" saltValue="O6qUfnWM6ScqMF25c27RRg==" spinCount="100000" sheet="1" objects="1" scenarios="1"/>
  <mergeCells count="4">
    <mergeCell ref="C10:D11"/>
    <mergeCell ref="B3:D3"/>
    <mergeCell ref="C7:D8"/>
    <mergeCell ref="B1:D1"/>
  </mergeCells>
  <phoneticPr fontId="0" type="noConversion"/>
  <printOptions horizontalCentered="1" verticalCentered="1"/>
  <pageMargins left="0.23622047244094491" right="0.23622047244094491" top="0.74803149606299213" bottom="0.74803149606299213" header="0.31496062992125984" footer="0.31496062992125984"/>
  <pageSetup paperSize="9" scale="77" fitToWidth="0" fitToHeight="0" orientation="landscape"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pageSetUpPr fitToPage="1"/>
  </sheetPr>
  <dimension ref="A1:W79"/>
  <sheetViews>
    <sheetView showGridLines="0" showRowColHeaders="0" tabSelected="1" zoomScale="75" zoomScaleNormal="75" zoomScaleSheetLayoutView="75" workbookViewId="0">
      <selection activeCell="C4" sqref="C4:J4"/>
    </sheetView>
  </sheetViews>
  <sheetFormatPr baseColWidth="10" defaultColWidth="0" defaultRowHeight="0" customHeight="1" zeroHeight="1" x14ac:dyDescent="0.2"/>
  <cols>
    <col min="1" max="1" width="1.7109375" style="19" customWidth="1"/>
    <col min="2" max="2" width="50.7109375" style="19" customWidth="1"/>
    <col min="3" max="3" width="21.85546875" style="19" customWidth="1"/>
    <col min="4" max="4" width="12.7109375" style="19" customWidth="1"/>
    <col min="5" max="5" width="8.7109375" style="19" customWidth="1"/>
    <col min="6" max="6" width="15.7109375" style="19" customWidth="1"/>
    <col min="7" max="8" width="16.7109375" style="19" customWidth="1"/>
    <col min="9" max="9" width="2.42578125" style="19" customWidth="1"/>
    <col min="10" max="10" width="22.7109375" style="19" customWidth="1"/>
    <col min="11" max="11" width="1.7109375" style="19" customWidth="1"/>
    <col min="12" max="12" width="22.7109375" style="19" customWidth="1"/>
    <col min="13" max="13" width="1.7109375" style="19" customWidth="1"/>
    <col min="14" max="14" width="16" style="19" hidden="1" customWidth="1"/>
    <col min="15" max="16" width="18.140625" style="19" hidden="1" customWidth="1"/>
    <col min="17" max="16384" width="16" style="19" hidden="1"/>
  </cols>
  <sheetData>
    <row r="1" spans="2:23" ht="39.950000000000003" customHeight="1" x14ac:dyDescent="0.3">
      <c r="B1" s="355" t="s">
        <v>398</v>
      </c>
      <c r="C1" s="371"/>
      <c r="D1" s="371"/>
      <c r="E1" s="371"/>
      <c r="F1" s="371"/>
      <c r="G1" s="371"/>
      <c r="H1" s="371"/>
      <c r="I1" s="371"/>
      <c r="J1" s="371"/>
      <c r="K1" s="371"/>
      <c r="L1" s="371"/>
      <c r="M1"/>
      <c r="N1"/>
      <c r="O1"/>
      <c r="P1"/>
      <c r="Q1"/>
      <c r="R1"/>
      <c r="S1"/>
      <c r="T1"/>
      <c r="U1"/>
      <c r="V1"/>
      <c r="W1"/>
    </row>
    <row r="2" spans="2:23" ht="15" x14ac:dyDescent="0.2"/>
    <row r="3" spans="2:23" ht="15" x14ac:dyDescent="0.2">
      <c r="B3" s="122"/>
      <c r="C3" s="123"/>
      <c r="D3" s="123"/>
      <c r="E3" s="123"/>
      <c r="F3" s="123"/>
      <c r="G3" s="123"/>
      <c r="H3" s="123"/>
      <c r="I3" s="123"/>
      <c r="J3" s="124"/>
      <c r="K3" s="125"/>
      <c r="L3" s="125"/>
    </row>
    <row r="4" spans="2:23" s="22" customFormat="1" ht="15.75" customHeight="1" x14ac:dyDescent="0.25">
      <c r="B4" s="130" t="s">
        <v>340</v>
      </c>
      <c r="C4" s="387"/>
      <c r="D4" s="387"/>
      <c r="E4" s="387"/>
      <c r="F4" s="387"/>
      <c r="G4" s="387"/>
      <c r="H4" s="387"/>
      <c r="I4" s="387"/>
      <c r="J4" s="387"/>
      <c r="K4" s="126"/>
      <c r="L4" s="126"/>
    </row>
    <row r="5" spans="2:23" s="22" customFormat="1" ht="15.75" customHeight="1" x14ac:dyDescent="0.25">
      <c r="B5" s="127"/>
      <c r="C5" s="128"/>
      <c r="D5" s="128"/>
      <c r="E5" s="128"/>
      <c r="F5" s="128"/>
      <c r="G5" s="128"/>
      <c r="H5" s="128"/>
      <c r="I5" s="128"/>
      <c r="J5" s="129"/>
      <c r="K5" s="126"/>
      <c r="L5" s="126"/>
    </row>
    <row r="6" spans="2:23" s="22" customFormat="1" ht="15.75" customHeight="1" x14ac:dyDescent="0.25">
      <c r="B6" s="130" t="s">
        <v>215</v>
      </c>
      <c r="C6" s="366"/>
      <c r="D6" s="366"/>
      <c r="E6" s="366"/>
      <c r="F6" s="366"/>
      <c r="G6" s="366"/>
      <c r="H6" s="366"/>
      <c r="I6" s="366"/>
      <c r="J6" s="366"/>
      <c r="K6" s="126"/>
      <c r="L6" s="126"/>
    </row>
    <row r="7" spans="2:23" s="22" customFormat="1" ht="18.75" x14ac:dyDescent="0.25">
      <c r="B7" s="131"/>
      <c r="C7" s="132"/>
      <c r="D7" s="132"/>
      <c r="E7" s="132"/>
      <c r="F7" s="132"/>
      <c r="G7" s="132"/>
      <c r="H7" s="132"/>
      <c r="I7" s="132"/>
      <c r="J7" s="133"/>
      <c r="K7" s="126"/>
      <c r="L7" s="126"/>
    </row>
    <row r="8" spans="2:23" s="22" customFormat="1" ht="18.75" x14ac:dyDescent="0.25">
      <c r="B8" s="134"/>
      <c r="C8" s="135"/>
      <c r="D8" s="135"/>
      <c r="E8" s="135"/>
      <c r="F8" s="135"/>
      <c r="G8" s="135"/>
      <c r="H8" s="135"/>
      <c r="I8" s="135"/>
      <c r="J8" s="136"/>
      <c r="K8" s="126"/>
      <c r="L8" s="126"/>
    </row>
    <row r="9" spans="2:23" s="22" customFormat="1" ht="18.75" x14ac:dyDescent="0.25">
      <c r="B9" s="127"/>
      <c r="C9" s="364" t="s">
        <v>0</v>
      </c>
      <c r="D9" s="364"/>
      <c r="E9" s="42"/>
      <c r="F9" s="209" t="s">
        <v>1</v>
      </c>
      <c r="G9" s="209"/>
      <c r="H9" s="210" t="s">
        <v>2</v>
      </c>
      <c r="I9" s="139"/>
      <c r="J9" s="140"/>
      <c r="K9" s="126"/>
      <c r="L9" s="126"/>
    </row>
    <row r="10" spans="2:23" s="22" customFormat="1" ht="7.35" customHeight="1" x14ac:dyDescent="0.25">
      <c r="B10" s="127"/>
      <c r="C10" s="132"/>
      <c r="D10" s="141"/>
      <c r="E10" s="137"/>
      <c r="F10" s="141"/>
      <c r="G10" s="138"/>
      <c r="H10" s="142"/>
      <c r="I10" s="132"/>
      <c r="J10" s="140"/>
      <c r="K10" s="126"/>
      <c r="L10" s="126"/>
    </row>
    <row r="11" spans="2:23" s="22" customFormat="1" ht="7.35" customHeight="1" x14ac:dyDescent="0.25">
      <c r="B11" s="127"/>
      <c r="C11" s="137"/>
      <c r="D11" s="138"/>
      <c r="E11" s="137"/>
      <c r="F11" s="138"/>
      <c r="G11" s="138"/>
      <c r="H11" s="137"/>
      <c r="I11" s="137"/>
      <c r="J11" s="140"/>
      <c r="K11" s="126"/>
      <c r="L11" s="126"/>
    </row>
    <row r="12" spans="2:23" s="22" customFormat="1" ht="15.75" customHeight="1" x14ac:dyDescent="0.25">
      <c r="B12" s="130" t="s">
        <v>339</v>
      </c>
      <c r="C12" s="365"/>
      <c r="D12" s="365"/>
      <c r="E12" s="137"/>
      <c r="F12" s="143"/>
      <c r="G12" s="144"/>
      <c r="H12" s="137"/>
      <c r="I12" s="145" t="s">
        <v>248</v>
      </c>
      <c r="J12" s="146" t="str">
        <f>IF(C12="","",SUM(C14-C12+1))</f>
        <v/>
      </c>
      <c r="K12" s="147"/>
      <c r="L12" s="147"/>
      <c r="N12" s="22" t="s">
        <v>3</v>
      </c>
    </row>
    <row r="13" spans="2:23" s="22" customFormat="1" ht="15.75" customHeight="1" x14ac:dyDescent="0.25">
      <c r="B13" s="127"/>
      <c r="C13" s="137"/>
      <c r="D13" s="148"/>
      <c r="E13" s="137"/>
      <c r="F13" s="149"/>
      <c r="G13" s="137"/>
      <c r="H13" s="137"/>
      <c r="I13" s="145"/>
      <c r="J13" s="150"/>
      <c r="K13" s="151"/>
      <c r="L13" s="151"/>
      <c r="N13" s="22" t="s">
        <v>3</v>
      </c>
      <c r="O13" s="23"/>
    </row>
    <row r="14" spans="2:23" s="22" customFormat="1" ht="15.75" customHeight="1" x14ac:dyDescent="0.25">
      <c r="B14" s="130" t="s">
        <v>4</v>
      </c>
      <c r="C14" s="365"/>
      <c r="D14" s="365"/>
      <c r="E14" s="137"/>
      <c r="F14" s="143"/>
      <c r="G14" s="144"/>
      <c r="H14" s="137"/>
      <c r="I14" s="145"/>
      <c r="J14" s="150"/>
      <c r="K14" s="151"/>
      <c r="L14" s="151"/>
      <c r="N14" s="22" t="s">
        <v>3</v>
      </c>
    </row>
    <row r="15" spans="2:23" s="22" customFormat="1" ht="18.75" x14ac:dyDescent="0.25">
      <c r="B15" s="152"/>
      <c r="C15" s="153"/>
      <c r="D15" s="153"/>
      <c r="E15" s="153"/>
      <c r="F15" s="153"/>
      <c r="G15" s="153"/>
      <c r="H15" s="153"/>
      <c r="I15" s="153"/>
      <c r="J15" s="154"/>
      <c r="K15" s="126"/>
      <c r="L15" s="126"/>
    </row>
    <row r="16" spans="2:23" s="22" customFormat="1" ht="18.75" x14ac:dyDescent="0.25">
      <c r="B16" s="155"/>
      <c r="C16" s="156"/>
      <c r="D16" s="156"/>
      <c r="E16" s="156"/>
      <c r="F16" s="156"/>
      <c r="G16" s="156"/>
      <c r="H16" s="156"/>
      <c r="I16" s="156"/>
      <c r="J16" s="157"/>
      <c r="K16" s="126"/>
      <c r="L16" s="126"/>
    </row>
    <row r="17" spans="2:12" s="22" customFormat="1" ht="18.75" x14ac:dyDescent="0.25">
      <c r="B17" s="385" t="s">
        <v>217</v>
      </c>
      <c r="C17" s="376"/>
      <c r="D17" s="377"/>
      <c r="E17" s="377"/>
      <c r="F17" s="377"/>
      <c r="G17" s="377"/>
      <c r="H17" s="377"/>
      <c r="I17" s="377"/>
      <c r="J17" s="378"/>
      <c r="K17" s="126"/>
      <c r="L17" s="126"/>
    </row>
    <row r="18" spans="2:12" s="22" customFormat="1" ht="18.75" x14ac:dyDescent="0.25">
      <c r="B18" s="386"/>
      <c r="C18" s="379"/>
      <c r="D18" s="380"/>
      <c r="E18" s="380"/>
      <c r="F18" s="380"/>
      <c r="G18" s="380"/>
      <c r="H18" s="380"/>
      <c r="I18" s="380"/>
      <c r="J18" s="381"/>
      <c r="K18" s="126"/>
      <c r="L18" s="126"/>
    </row>
    <row r="19" spans="2:12" ht="15" x14ac:dyDescent="0.2">
      <c r="B19" s="158"/>
      <c r="C19" s="158"/>
      <c r="D19" s="158"/>
      <c r="E19" s="158"/>
      <c r="F19" s="158"/>
      <c r="G19" s="158"/>
      <c r="H19" s="158"/>
      <c r="I19" s="158"/>
      <c r="J19" s="159"/>
      <c r="K19" s="125"/>
      <c r="L19" s="125"/>
    </row>
    <row r="20" spans="2:12" ht="15.75" thickBot="1" x14ac:dyDescent="0.25">
      <c r="B20" s="125"/>
      <c r="C20" s="125"/>
      <c r="D20" s="125"/>
      <c r="E20" s="125"/>
      <c r="F20" s="125"/>
      <c r="G20" s="125"/>
      <c r="H20" s="125"/>
      <c r="I20" s="125"/>
      <c r="J20" s="160"/>
      <c r="K20" s="125"/>
      <c r="L20" s="125"/>
    </row>
    <row r="21" spans="2:12" ht="15" x14ac:dyDescent="0.2">
      <c r="B21" s="125"/>
      <c r="C21" s="161"/>
      <c r="D21" s="161"/>
      <c r="E21" s="161"/>
      <c r="F21" s="161"/>
      <c r="G21" s="161"/>
      <c r="H21" s="161"/>
      <c r="I21" s="162"/>
      <c r="J21" s="163"/>
      <c r="K21" s="164"/>
      <c r="L21" s="165"/>
    </row>
    <row r="22" spans="2:12" s="22" customFormat="1" ht="20.100000000000001" customHeight="1" x14ac:dyDescent="0.25">
      <c r="B22" s="126"/>
      <c r="C22" s="382" t="s">
        <v>324</v>
      </c>
      <c r="D22" s="383"/>
      <c r="E22" s="383"/>
      <c r="F22" s="384"/>
      <c r="G22" s="166"/>
      <c r="H22" s="166"/>
      <c r="I22" s="167"/>
      <c r="J22" s="168" t="s">
        <v>5</v>
      </c>
      <c r="K22" s="169"/>
      <c r="L22" s="170" t="s">
        <v>20</v>
      </c>
    </row>
    <row r="23" spans="2:12" s="22" customFormat="1" ht="18.75" x14ac:dyDescent="0.25">
      <c r="B23" s="126"/>
      <c r="C23" s="126"/>
      <c r="D23" s="126"/>
      <c r="E23" s="126"/>
      <c r="F23" s="126"/>
      <c r="G23" s="126"/>
      <c r="H23" s="126"/>
      <c r="I23" s="171"/>
      <c r="J23" s="172"/>
      <c r="K23" s="173"/>
      <c r="L23" s="174"/>
    </row>
    <row r="24" spans="2:12" s="22" customFormat="1" ht="15.75" customHeight="1" x14ac:dyDescent="0.25">
      <c r="B24" s="175"/>
      <c r="C24" s="176"/>
      <c r="D24" s="176"/>
      <c r="E24" s="176"/>
      <c r="F24" s="176"/>
      <c r="G24" s="176"/>
      <c r="H24" s="177"/>
      <c r="I24" s="171"/>
      <c r="J24" s="172"/>
      <c r="K24" s="173"/>
      <c r="L24" s="174"/>
    </row>
    <row r="25" spans="2:12" s="22" customFormat="1" ht="20.100000000000001" customHeight="1" x14ac:dyDescent="0.25">
      <c r="B25" s="369" t="s">
        <v>35</v>
      </c>
      <c r="C25" s="370"/>
      <c r="D25" s="173"/>
      <c r="E25" s="173"/>
      <c r="F25" s="126"/>
      <c r="G25" s="126"/>
      <c r="H25" s="178"/>
      <c r="I25" s="171"/>
      <c r="J25" s="172"/>
      <c r="K25" s="173"/>
      <c r="L25" s="174"/>
    </row>
    <row r="26" spans="2:12" s="22" customFormat="1" ht="15.75" customHeight="1" x14ac:dyDescent="0.25">
      <c r="B26" s="179"/>
      <c r="C26" s="126"/>
      <c r="D26" s="126"/>
      <c r="E26" s="126"/>
      <c r="F26" s="126"/>
      <c r="G26" s="126"/>
      <c r="H26" s="178"/>
      <c r="I26" s="171"/>
      <c r="J26" s="172"/>
      <c r="K26" s="173"/>
      <c r="L26" s="174"/>
    </row>
    <row r="27" spans="2:12" s="22" customFormat="1" ht="15.75" customHeight="1" x14ac:dyDescent="0.25">
      <c r="B27" s="180" t="s">
        <v>21</v>
      </c>
      <c r="C27" s="181"/>
      <c r="D27" s="173" t="str">
        <f>IF(C6="","",(J12-2))</f>
        <v/>
      </c>
      <c r="E27" s="173" t="s">
        <v>216</v>
      </c>
      <c r="F27" s="181" t="s">
        <v>33</v>
      </c>
      <c r="G27" s="182" t="str">
        <f>IF(C6="","",IF(ISNA(VLOOKUP(C6,Staatenübersicht!A9:E242,2,FALSE)) = TRUE, "Nichtsgefunden", VLOOKUP(C6,Staatenübersicht!A9:E242,2,FALSE)))</f>
        <v/>
      </c>
      <c r="H27" s="183" t="str">
        <f>IF(C12="","0,00 €",(D27*G27))</f>
        <v>0,00 €</v>
      </c>
      <c r="I27" s="171"/>
      <c r="J27" s="172"/>
      <c r="K27" s="173"/>
      <c r="L27" s="174"/>
    </row>
    <row r="28" spans="2:12" s="22" customFormat="1" ht="15.75" customHeight="1" x14ac:dyDescent="0.25">
      <c r="B28" s="184"/>
      <c r="C28" s="173"/>
      <c r="D28" s="173"/>
      <c r="E28" s="173"/>
      <c r="F28" s="173"/>
      <c r="G28" s="185"/>
      <c r="H28" s="186"/>
      <c r="I28" s="171"/>
      <c r="J28" s="172"/>
      <c r="K28" s="173"/>
      <c r="L28" s="174"/>
    </row>
    <row r="29" spans="2:12" s="22" customFormat="1" ht="15.75" customHeight="1" x14ac:dyDescent="0.25">
      <c r="B29" s="180" t="s">
        <v>8</v>
      </c>
      <c r="C29" s="181"/>
      <c r="D29" s="173" t="str">
        <f>IF(C6="","",1)</f>
        <v/>
      </c>
      <c r="E29" s="173" t="s">
        <v>216</v>
      </c>
      <c r="F29" s="181" t="s">
        <v>33</v>
      </c>
      <c r="G29" s="182" t="str">
        <f>IF(C6="","",IF(ISNA(VLOOKUP(C6,Staatenübersicht!A9:E242,3,FALSE)) = TRUE, "Nichtsgefunden", VLOOKUP(C6,Staatenübersicht!A9:E242,3,FALSE)))</f>
        <v/>
      </c>
      <c r="H29" s="183" t="str">
        <f>IF(C12="","0,00 €",D29*G29)</f>
        <v>0,00 €</v>
      </c>
      <c r="I29" s="171"/>
      <c r="J29" s="172"/>
      <c r="K29" s="173"/>
      <c r="L29" s="174"/>
    </row>
    <row r="30" spans="2:12" s="22" customFormat="1" ht="15.75" customHeight="1" x14ac:dyDescent="0.25">
      <c r="B30" s="184"/>
      <c r="C30" s="173"/>
      <c r="D30" s="126"/>
      <c r="E30" s="173"/>
      <c r="F30" s="173"/>
      <c r="G30" s="185"/>
      <c r="H30" s="186"/>
      <c r="I30" s="171"/>
      <c r="J30" s="172"/>
      <c r="K30" s="173"/>
      <c r="L30" s="174"/>
    </row>
    <row r="31" spans="2:12" s="22" customFormat="1" ht="15.75" customHeight="1" x14ac:dyDescent="0.25">
      <c r="B31" s="180" t="s">
        <v>9</v>
      </c>
      <c r="C31" s="181"/>
      <c r="D31" s="173" t="str">
        <f>IF(C6="","",1)</f>
        <v/>
      </c>
      <c r="E31" s="173" t="s">
        <v>216</v>
      </c>
      <c r="F31" s="181" t="s">
        <v>32</v>
      </c>
      <c r="G31" s="182" t="str">
        <f>IF(C6="","",IF(ISNA(VLOOKUP(C6,Staatenübersicht!A9:E242,3,FALSE)) = TRUE, "Nichtsgefunden", VLOOKUP(C6,Staatenübersicht!A9:E242,3,FALSE)))</f>
        <v/>
      </c>
      <c r="H31" s="183" t="str">
        <f>IF(C12="","0,00 €",+D31*G31)</f>
        <v>0,00 €</v>
      </c>
      <c r="I31" s="171"/>
      <c r="J31" s="172"/>
      <c r="K31" s="173"/>
      <c r="L31" s="174"/>
    </row>
    <row r="32" spans="2:12" s="22" customFormat="1" ht="15.75" customHeight="1" x14ac:dyDescent="0.25">
      <c r="B32" s="184"/>
      <c r="C32" s="181"/>
      <c r="D32" s="173"/>
      <c r="E32" s="173"/>
      <c r="F32" s="181"/>
      <c r="G32" s="182"/>
      <c r="H32" s="183"/>
      <c r="I32" s="171"/>
      <c r="J32" s="187">
        <f>IF(J12&lt;"0",SUM(H27+H29+H31),"0,00 €")</f>
        <v>0</v>
      </c>
      <c r="K32" s="188"/>
      <c r="L32" s="189"/>
    </row>
    <row r="33" spans="2:12" s="22" customFormat="1" ht="15.75" customHeight="1" x14ac:dyDescent="0.25">
      <c r="B33" s="152"/>
      <c r="C33" s="153"/>
      <c r="D33" s="153"/>
      <c r="E33" s="153"/>
      <c r="F33" s="153"/>
      <c r="G33" s="190"/>
      <c r="H33" s="191"/>
      <c r="I33" s="172"/>
      <c r="J33" s="172"/>
      <c r="K33" s="173"/>
      <c r="L33" s="174"/>
    </row>
    <row r="34" spans="2:12" s="22" customFormat="1" ht="18.75" x14ac:dyDescent="0.25">
      <c r="B34" s="192"/>
      <c r="C34" s="192"/>
      <c r="D34" s="192"/>
      <c r="E34" s="192"/>
      <c r="F34" s="192"/>
      <c r="G34" s="193"/>
      <c r="H34" s="194"/>
      <c r="I34" s="172"/>
      <c r="J34" s="172"/>
      <c r="K34" s="173"/>
      <c r="L34" s="174"/>
    </row>
    <row r="35" spans="2:12" s="22" customFormat="1" ht="9.9499999999999993" customHeight="1" x14ac:dyDescent="0.25">
      <c r="B35" s="192"/>
      <c r="C35" s="192"/>
      <c r="D35" s="192"/>
      <c r="E35" s="192"/>
      <c r="F35" s="192"/>
      <c r="G35" s="193"/>
      <c r="H35" s="194"/>
      <c r="I35" s="172"/>
      <c r="J35" s="172"/>
      <c r="K35" s="173"/>
      <c r="L35" s="174"/>
    </row>
    <row r="36" spans="2:12" s="22" customFormat="1" ht="18.75" x14ac:dyDescent="0.25">
      <c r="B36" s="369" t="s">
        <v>31</v>
      </c>
      <c r="C36" s="370"/>
      <c r="D36" s="173"/>
      <c r="E36" s="173"/>
      <c r="F36" s="173"/>
      <c r="G36" s="185"/>
      <c r="H36" s="195"/>
      <c r="I36" s="172"/>
      <c r="J36" s="172"/>
      <c r="K36" s="173"/>
      <c r="L36" s="174"/>
    </row>
    <row r="37" spans="2:12" s="22" customFormat="1" ht="9.9499999999999993" customHeight="1" x14ac:dyDescent="0.25">
      <c r="B37" s="173"/>
      <c r="C37" s="173"/>
      <c r="D37" s="173"/>
      <c r="E37" s="173"/>
      <c r="F37" s="173"/>
      <c r="G37" s="185"/>
      <c r="H37" s="195"/>
      <c r="I37" s="172"/>
      <c r="J37" s="172"/>
      <c r="K37" s="173"/>
      <c r="L37" s="174"/>
    </row>
    <row r="38" spans="2:12" s="22" customFormat="1" ht="18.75" x14ac:dyDescent="0.25">
      <c r="B38" s="173" t="s">
        <v>36</v>
      </c>
      <c r="C38" s="173"/>
      <c r="D38" s="96"/>
      <c r="E38" s="196" t="s">
        <v>216</v>
      </c>
      <c r="F38" s="181" t="s">
        <v>32</v>
      </c>
      <c r="G38" s="182" t="str">
        <f>IF(C6="","",IF(ISNA(VLOOKUP(C6,Staatenübersicht!A9:E242,5,FALSE)) = TRUE, "Nichtsgefunden", VLOOKUP(C6,Staatenübersicht!A9:E242,5,FALSE)))</f>
        <v/>
      </c>
      <c r="H38" s="197" t="str">
        <f>IF(D38="","",+D38*G38)</f>
        <v/>
      </c>
      <c r="I38" s="171"/>
      <c r="J38" s="198" t="str">
        <f>+H38</f>
        <v/>
      </c>
      <c r="K38" s="173"/>
      <c r="L38" s="174"/>
    </row>
    <row r="39" spans="2:12" s="22" customFormat="1" ht="9.9499999999999993" customHeight="1" x14ac:dyDescent="0.25">
      <c r="B39" s="153"/>
      <c r="C39" s="153"/>
      <c r="D39" s="153"/>
      <c r="E39" s="153"/>
      <c r="F39" s="153"/>
      <c r="G39" s="190"/>
      <c r="H39" s="191"/>
      <c r="I39" s="172"/>
      <c r="J39" s="172"/>
      <c r="K39" s="173"/>
      <c r="L39" s="174"/>
    </row>
    <row r="40" spans="2:12" s="22" customFormat="1" ht="18.75" x14ac:dyDescent="0.25">
      <c r="B40" s="173"/>
      <c r="C40" s="173"/>
      <c r="D40" s="173"/>
      <c r="E40" s="173"/>
      <c r="F40" s="173"/>
      <c r="G40" s="185"/>
      <c r="H40" s="185"/>
      <c r="I40" s="172"/>
      <c r="J40" s="172"/>
      <c r="K40" s="173"/>
      <c r="L40" s="174"/>
    </row>
    <row r="41" spans="2:12" s="22" customFormat="1" ht="15.75" customHeight="1" x14ac:dyDescent="0.25">
      <c r="B41" s="155"/>
      <c r="C41" s="192"/>
      <c r="D41" s="192"/>
      <c r="E41" s="192"/>
      <c r="F41" s="192"/>
      <c r="G41" s="193"/>
      <c r="H41" s="194"/>
      <c r="I41" s="172"/>
      <c r="J41" s="172"/>
      <c r="K41" s="173"/>
      <c r="L41" s="174"/>
    </row>
    <row r="42" spans="2:12" s="22" customFormat="1" ht="20.100000000000001" customHeight="1" x14ac:dyDescent="0.25">
      <c r="B42" s="369" t="s">
        <v>10</v>
      </c>
      <c r="C42" s="372"/>
      <c r="D42" s="173"/>
      <c r="E42" s="173"/>
      <c r="F42" s="173"/>
      <c r="G42" s="185"/>
      <c r="H42" s="195"/>
      <c r="I42" s="172"/>
      <c r="J42" s="172"/>
      <c r="K42" s="173"/>
      <c r="L42" s="174"/>
    </row>
    <row r="43" spans="2:12" s="22" customFormat="1" ht="15.75" customHeight="1" x14ac:dyDescent="0.25">
      <c r="B43" s="184"/>
      <c r="C43" s="173"/>
      <c r="D43" s="173"/>
      <c r="E43" s="173"/>
      <c r="F43" s="173"/>
      <c r="G43" s="185"/>
      <c r="H43" s="195"/>
      <c r="I43" s="172"/>
      <c r="J43" s="172"/>
      <c r="K43" s="173"/>
      <c r="L43" s="174"/>
    </row>
    <row r="44" spans="2:12" s="22" customFormat="1" ht="15.75" customHeight="1" x14ac:dyDescent="0.25">
      <c r="B44" s="180" t="s">
        <v>11</v>
      </c>
      <c r="C44" s="173"/>
      <c r="D44" s="96"/>
      <c r="E44" s="173" t="s">
        <v>6</v>
      </c>
      <c r="F44" s="181" t="s">
        <v>32</v>
      </c>
      <c r="G44" s="288">
        <v>0.3</v>
      </c>
      <c r="H44" s="197">
        <f>+D44*G44</f>
        <v>0</v>
      </c>
      <c r="I44" s="171"/>
      <c r="J44" s="172"/>
      <c r="K44" s="173"/>
      <c r="L44" s="174"/>
    </row>
    <row r="45" spans="2:12" s="22" customFormat="1" ht="15.75" customHeight="1" x14ac:dyDescent="0.25">
      <c r="B45" s="184"/>
      <c r="C45" s="173"/>
      <c r="D45" s="173"/>
      <c r="E45" s="173"/>
      <c r="F45" s="173"/>
      <c r="G45" s="185"/>
      <c r="H45" s="195"/>
      <c r="I45" s="171"/>
      <c r="J45" s="172"/>
      <c r="K45" s="173"/>
      <c r="L45" s="174"/>
    </row>
    <row r="46" spans="2:12" s="22" customFormat="1" ht="15.75" customHeight="1" x14ac:dyDescent="0.25">
      <c r="B46" s="180" t="s">
        <v>12</v>
      </c>
      <c r="C46" s="126"/>
      <c r="D46" s="173"/>
      <c r="E46" s="126"/>
      <c r="F46" s="126"/>
      <c r="G46" s="199" t="s">
        <v>13</v>
      </c>
      <c r="H46" s="280"/>
      <c r="I46" s="171"/>
      <c r="J46" s="172"/>
      <c r="K46" s="173"/>
      <c r="L46" s="174"/>
    </row>
    <row r="47" spans="2:12" s="22" customFormat="1" ht="15.75" customHeight="1" x14ac:dyDescent="0.25">
      <c r="B47" s="184"/>
      <c r="C47" s="126"/>
      <c r="D47" s="173"/>
      <c r="E47" s="126"/>
      <c r="F47" s="126"/>
      <c r="G47" s="173"/>
      <c r="H47" s="195" t="s">
        <v>3</v>
      </c>
      <c r="I47" s="171"/>
      <c r="J47" s="172"/>
      <c r="K47" s="173"/>
      <c r="L47" s="174"/>
    </row>
    <row r="48" spans="2:12" s="22" customFormat="1" ht="15.75" customHeight="1" x14ac:dyDescent="0.25">
      <c r="B48" s="180" t="s">
        <v>14</v>
      </c>
      <c r="C48" s="126"/>
      <c r="D48" s="173"/>
      <c r="E48" s="126"/>
      <c r="F48" s="126"/>
      <c r="G48" s="199" t="s">
        <v>13</v>
      </c>
      <c r="H48" s="280"/>
      <c r="I48" s="171"/>
      <c r="J48" s="172"/>
      <c r="K48" s="173"/>
      <c r="L48" s="174"/>
    </row>
    <row r="49" spans="2:12" s="22" customFormat="1" ht="15.75" customHeight="1" x14ac:dyDescent="0.25">
      <c r="B49" s="184"/>
      <c r="C49" s="126"/>
      <c r="D49" s="173"/>
      <c r="E49" s="126"/>
      <c r="F49" s="126"/>
      <c r="G49" s="173"/>
      <c r="H49" s="195"/>
      <c r="I49" s="171"/>
      <c r="J49" s="172"/>
      <c r="K49" s="173"/>
      <c r="L49" s="174"/>
    </row>
    <row r="50" spans="2:12" s="22" customFormat="1" ht="15.75" customHeight="1" x14ac:dyDescent="0.25">
      <c r="B50" s="180" t="s">
        <v>15</v>
      </c>
      <c r="C50" s="126"/>
      <c r="D50" s="173"/>
      <c r="E50" s="126"/>
      <c r="F50" s="126"/>
      <c r="G50" s="199" t="s">
        <v>13</v>
      </c>
      <c r="H50" s="280"/>
      <c r="I50" s="171"/>
      <c r="J50" s="172"/>
      <c r="K50" s="173"/>
      <c r="L50" s="174"/>
    </row>
    <row r="51" spans="2:12" s="22" customFormat="1" ht="15.75" customHeight="1" x14ac:dyDescent="0.25">
      <c r="B51" s="184"/>
      <c r="C51" s="126"/>
      <c r="D51" s="173"/>
      <c r="E51" s="126"/>
      <c r="F51" s="126"/>
      <c r="G51" s="173"/>
      <c r="H51" s="200"/>
      <c r="I51" s="171"/>
      <c r="J51" s="172"/>
      <c r="K51" s="173"/>
      <c r="L51" s="174"/>
    </row>
    <row r="52" spans="2:12" s="22" customFormat="1" ht="20.100000000000001" customHeight="1" x14ac:dyDescent="0.25">
      <c r="B52" s="180" t="s">
        <v>325</v>
      </c>
      <c r="C52" s="373"/>
      <c r="D52" s="374"/>
      <c r="E52" s="375"/>
      <c r="F52" s="126"/>
      <c r="G52" s="199" t="s">
        <v>13</v>
      </c>
      <c r="H52" s="280"/>
      <c r="I52" s="171"/>
      <c r="J52" s="198">
        <f>+H44+H46+H48+H50+H52</f>
        <v>0</v>
      </c>
      <c r="K52" s="188"/>
      <c r="L52" s="189"/>
    </row>
    <row r="53" spans="2:12" s="22" customFormat="1" ht="15.75" customHeight="1" x14ac:dyDescent="0.25">
      <c r="B53" s="152"/>
      <c r="C53" s="153"/>
      <c r="D53" s="153"/>
      <c r="E53" s="153"/>
      <c r="F53" s="153"/>
      <c r="G53" s="153"/>
      <c r="H53" s="191"/>
      <c r="I53" s="172"/>
      <c r="J53" s="172"/>
      <c r="K53" s="173"/>
      <c r="L53" s="174"/>
    </row>
    <row r="54" spans="2:12" s="22" customFormat="1" ht="15.75" customHeight="1" x14ac:dyDescent="0.25">
      <c r="B54" s="173"/>
      <c r="C54" s="173"/>
      <c r="D54" s="173"/>
      <c r="E54" s="173"/>
      <c r="F54" s="173"/>
      <c r="G54" s="173"/>
      <c r="H54" s="185"/>
      <c r="I54" s="172"/>
      <c r="J54" s="172"/>
      <c r="K54" s="173"/>
      <c r="L54" s="174"/>
    </row>
    <row r="55" spans="2:12" s="22" customFormat="1" ht="15.75" customHeight="1" x14ac:dyDescent="0.25">
      <c r="B55" s="155"/>
      <c r="C55" s="192"/>
      <c r="D55" s="192"/>
      <c r="E55" s="192"/>
      <c r="F55" s="192"/>
      <c r="G55" s="192"/>
      <c r="H55" s="194"/>
      <c r="I55" s="172"/>
      <c r="J55" s="172"/>
      <c r="K55" s="173"/>
      <c r="L55" s="174"/>
    </row>
    <row r="56" spans="2:12" s="22" customFormat="1" ht="26.25" customHeight="1" x14ac:dyDescent="0.25">
      <c r="B56" s="369" t="s">
        <v>16</v>
      </c>
      <c r="C56" s="372"/>
      <c r="D56" s="173"/>
      <c r="E56" s="173"/>
      <c r="F56" s="173"/>
      <c r="G56" s="173"/>
      <c r="H56" s="195"/>
      <c r="I56" s="172"/>
      <c r="J56" s="172"/>
      <c r="K56" s="173"/>
      <c r="L56" s="174"/>
    </row>
    <row r="57" spans="2:12" s="22" customFormat="1" ht="9.9499999999999993" customHeight="1" x14ac:dyDescent="0.25">
      <c r="B57" s="179"/>
      <c r="C57" s="126"/>
      <c r="D57" s="126"/>
      <c r="E57" s="126"/>
      <c r="F57" s="173"/>
      <c r="G57" s="173"/>
      <c r="H57" s="195"/>
      <c r="I57" s="172"/>
      <c r="J57" s="172"/>
      <c r="K57" s="173"/>
      <c r="L57" s="174"/>
    </row>
    <row r="58" spans="2:12" s="22" customFormat="1" ht="26.25" customHeight="1" x14ac:dyDescent="0.25">
      <c r="B58" s="373"/>
      <c r="C58" s="374"/>
      <c r="D58" s="374"/>
      <c r="E58" s="375"/>
      <c r="F58" s="126"/>
      <c r="G58" s="199" t="s">
        <v>13</v>
      </c>
      <c r="H58" s="280"/>
      <c r="I58" s="171"/>
      <c r="J58" s="172"/>
      <c r="K58" s="173"/>
      <c r="L58" s="174"/>
    </row>
    <row r="59" spans="2:12" s="22" customFormat="1" ht="9.9499999999999993" customHeight="1" x14ac:dyDescent="0.25">
      <c r="B59" s="184"/>
      <c r="C59" s="126" t="s">
        <v>3</v>
      </c>
      <c r="D59" s="173"/>
      <c r="E59" s="173"/>
      <c r="F59" s="126"/>
      <c r="G59" s="173"/>
      <c r="H59" s="195"/>
      <c r="I59" s="171"/>
      <c r="J59" s="172"/>
      <c r="K59" s="173"/>
      <c r="L59" s="174"/>
    </row>
    <row r="60" spans="2:12" s="22" customFormat="1" ht="26.25" customHeight="1" x14ac:dyDescent="0.25">
      <c r="B60" s="373"/>
      <c r="C60" s="374"/>
      <c r="D60" s="374"/>
      <c r="E60" s="375"/>
      <c r="F60" s="126"/>
      <c r="G60" s="199" t="s">
        <v>13</v>
      </c>
      <c r="H60" s="280"/>
      <c r="I60" s="171"/>
      <c r="J60" s="198">
        <f>+H58+H60</f>
        <v>0</v>
      </c>
      <c r="K60" s="188"/>
      <c r="L60" s="189"/>
    </row>
    <row r="61" spans="2:12" s="22" customFormat="1" ht="9.9499999999999993" customHeight="1" x14ac:dyDescent="0.25">
      <c r="B61" s="152"/>
      <c r="C61" s="153"/>
      <c r="D61" s="153"/>
      <c r="E61" s="153"/>
      <c r="F61" s="153"/>
      <c r="G61" s="153"/>
      <c r="H61" s="154"/>
      <c r="I61" s="173"/>
      <c r="J61" s="264"/>
      <c r="K61" s="173"/>
      <c r="L61" s="174"/>
    </row>
    <row r="62" spans="2:12" s="22" customFormat="1" ht="19.5" thickBot="1" x14ac:dyDescent="0.3">
      <c r="B62" s="173"/>
      <c r="C62" s="173"/>
      <c r="D62" s="173"/>
      <c r="E62" s="173"/>
      <c r="F62" s="173"/>
      <c r="G62" s="173"/>
      <c r="H62" s="185"/>
      <c r="I62" s="173"/>
      <c r="J62" s="264"/>
      <c r="K62" s="173"/>
      <c r="L62" s="174"/>
    </row>
    <row r="63" spans="2:12" s="22" customFormat="1" ht="18.75" x14ac:dyDescent="0.25">
      <c r="B63" s="259"/>
      <c r="C63" s="260"/>
      <c r="D63" s="260"/>
      <c r="E63" s="260"/>
      <c r="F63" s="260"/>
      <c r="G63" s="260"/>
      <c r="H63" s="260"/>
      <c r="I63" s="260"/>
      <c r="J63" s="172"/>
      <c r="K63" s="173"/>
      <c r="L63" s="174"/>
    </row>
    <row r="64" spans="2:12" s="22" customFormat="1" ht="18.75" x14ac:dyDescent="0.25">
      <c r="B64" s="261"/>
      <c r="C64" s="173"/>
      <c r="D64" s="173"/>
      <c r="E64" s="173"/>
      <c r="F64" s="173"/>
      <c r="G64" s="173"/>
      <c r="H64" s="173"/>
      <c r="I64" s="173"/>
      <c r="J64" s="172"/>
      <c r="K64" s="173"/>
      <c r="L64" s="174"/>
    </row>
    <row r="65" spans="2:12" s="22" customFormat="1" ht="18.75" x14ac:dyDescent="0.25">
      <c r="B65" s="262"/>
      <c r="C65" s="173"/>
      <c r="D65" s="173"/>
      <c r="E65" s="173"/>
      <c r="F65" s="173"/>
      <c r="G65" s="367" t="s">
        <v>34</v>
      </c>
      <c r="H65" s="368"/>
      <c r="I65" s="173"/>
      <c r="J65" s="201">
        <f>SUM(J25:J62)</f>
        <v>0</v>
      </c>
      <c r="K65" s="202"/>
      <c r="L65" s="189"/>
    </row>
    <row r="66" spans="2:12" s="22" customFormat="1" ht="7.5" customHeight="1" x14ac:dyDescent="0.25">
      <c r="B66" s="261"/>
      <c r="C66" s="173"/>
      <c r="D66" s="173"/>
      <c r="E66" s="173"/>
      <c r="F66" s="173"/>
      <c r="G66" s="173"/>
      <c r="H66" s="203"/>
      <c r="I66" s="173"/>
      <c r="J66" s="198"/>
      <c r="K66" s="202"/>
      <c r="L66" s="174"/>
    </row>
    <row r="67" spans="2:12" s="22" customFormat="1" ht="18.75" x14ac:dyDescent="0.25">
      <c r="B67" s="262"/>
      <c r="C67" s="173"/>
      <c r="D67" s="173"/>
      <c r="E67" s="173"/>
      <c r="F67" s="173"/>
      <c r="G67" s="367" t="s">
        <v>244</v>
      </c>
      <c r="H67" s="368"/>
      <c r="I67" s="173"/>
      <c r="J67" s="281"/>
      <c r="K67" s="202"/>
      <c r="L67" s="204"/>
    </row>
    <row r="68" spans="2:12" s="22" customFormat="1" ht="7.5" customHeight="1" x14ac:dyDescent="0.25">
      <c r="B68" s="261"/>
      <c r="C68" s="173"/>
      <c r="D68" s="173"/>
      <c r="E68" s="173"/>
      <c r="F68" s="173"/>
      <c r="G68" s="173"/>
      <c r="H68" s="203"/>
      <c r="I68" s="173"/>
      <c r="J68" s="198"/>
      <c r="K68" s="202"/>
      <c r="L68" s="174"/>
    </row>
    <row r="69" spans="2:12" s="22" customFormat="1" ht="18.75" x14ac:dyDescent="0.25">
      <c r="B69" s="262"/>
      <c r="C69" s="173"/>
      <c r="D69" s="173"/>
      <c r="E69" s="173"/>
      <c r="F69" s="173"/>
      <c r="G69" s="367" t="s">
        <v>249</v>
      </c>
      <c r="H69" s="368"/>
      <c r="I69" s="173"/>
      <c r="J69" s="198">
        <f>J65-J67</f>
        <v>0</v>
      </c>
      <c r="K69" s="202"/>
      <c r="L69" s="204"/>
    </row>
    <row r="70" spans="2:12" s="22" customFormat="1" ht="19.5" thickBot="1" x14ac:dyDescent="0.3">
      <c r="B70" s="263"/>
      <c r="C70" s="205"/>
      <c r="D70" s="205"/>
      <c r="E70" s="205"/>
      <c r="F70" s="205"/>
      <c r="G70" s="205"/>
      <c r="H70" s="205"/>
      <c r="I70" s="205"/>
      <c r="J70" s="206"/>
      <c r="K70" s="173"/>
      <c r="L70" s="207"/>
    </row>
    <row r="71" spans="2:12" s="22" customFormat="1" ht="15.75" x14ac:dyDescent="0.25">
      <c r="B71" s="126"/>
      <c r="C71" s="126"/>
      <c r="D71" s="126"/>
      <c r="E71" s="126"/>
      <c r="F71" s="126"/>
      <c r="G71" s="126"/>
      <c r="H71" s="126"/>
      <c r="I71" s="126"/>
      <c r="J71" s="126"/>
      <c r="K71" s="126"/>
      <c r="L71" s="126"/>
    </row>
    <row r="72" spans="2:12" s="22" customFormat="1" ht="18.75" x14ac:dyDescent="0.25">
      <c r="B72" s="265" t="s">
        <v>19</v>
      </c>
      <c r="C72" s="173" t="s">
        <v>246</v>
      </c>
      <c r="D72" s="173"/>
      <c r="E72" s="173"/>
      <c r="F72" s="173"/>
      <c r="G72" s="173"/>
      <c r="H72" s="173"/>
      <c r="I72" s="126"/>
      <c r="J72" s="126"/>
      <c r="K72" s="126"/>
      <c r="L72" s="126"/>
    </row>
    <row r="73" spans="2:12" s="22" customFormat="1" ht="18.75" x14ac:dyDescent="0.25">
      <c r="B73" s="173"/>
      <c r="C73" s="173" t="s">
        <v>247</v>
      </c>
      <c r="D73" s="173"/>
      <c r="E73" s="173"/>
      <c r="F73" s="173"/>
      <c r="G73" s="173"/>
      <c r="H73" s="173"/>
      <c r="I73" s="126"/>
      <c r="J73" s="126"/>
      <c r="K73" s="126"/>
      <c r="L73" s="126"/>
    </row>
    <row r="74" spans="2:12" s="22" customFormat="1" ht="5.0999999999999996" customHeight="1" x14ac:dyDescent="0.25">
      <c r="B74" s="173"/>
      <c r="C74" s="173"/>
      <c r="D74" s="173"/>
      <c r="E74" s="173"/>
      <c r="F74" s="173"/>
      <c r="G74" s="173"/>
      <c r="H74" s="173"/>
      <c r="I74" s="126"/>
      <c r="J74" s="126"/>
      <c r="K74" s="126"/>
      <c r="L74" s="126"/>
    </row>
    <row r="75" spans="2:12" s="22" customFormat="1" ht="18.75" x14ac:dyDescent="0.25">
      <c r="B75" s="173"/>
      <c r="C75" s="173" t="s">
        <v>40</v>
      </c>
      <c r="D75" s="173"/>
      <c r="E75" s="173"/>
      <c r="F75" s="173"/>
      <c r="G75" s="173"/>
      <c r="H75" s="173"/>
      <c r="I75" s="126"/>
      <c r="J75" s="126"/>
      <c r="K75" s="126"/>
      <c r="L75" s="126"/>
    </row>
    <row r="76" spans="2:12" s="22" customFormat="1" ht="5.0999999999999996" customHeight="1" x14ac:dyDescent="0.25">
      <c r="B76" s="208"/>
      <c r="C76" s="208"/>
      <c r="D76" s="126"/>
      <c r="E76" s="126"/>
      <c r="F76" s="126"/>
      <c r="G76" s="126"/>
      <c r="H76" s="126"/>
      <c r="I76" s="126"/>
      <c r="J76" s="126"/>
      <c r="K76" s="126"/>
      <c r="L76" s="126"/>
    </row>
    <row r="77" spans="2:12" ht="15" hidden="1" x14ac:dyDescent="0.2"/>
    <row r="78" spans="2:12" ht="15" hidden="1" x14ac:dyDescent="0.2">
      <c r="C78" s="21"/>
    </row>
    <row r="79" spans="2:12" ht="19.5" hidden="1" x14ac:dyDescent="0.25">
      <c r="B79" s="20"/>
      <c r="C79" s="20"/>
    </row>
  </sheetData>
  <sheetProtection algorithmName="SHA-512" hashValue="kjS+ktcilgu1nQeK/7bQ2/mSlDpVcoShtEaxC7sj0RyPl/kwUMHX9fnOEOY3SQ3OU2X2twgYH0L87amPjQtX0w==" saltValue="JGdvXz7eypRXDJHya1uv7A==" spinCount="100000" sheet="1" selectLockedCells="1"/>
  <mergeCells count="20">
    <mergeCell ref="G67:H67"/>
    <mergeCell ref="B36:C36"/>
    <mergeCell ref="G69:H69"/>
    <mergeCell ref="B1:L1"/>
    <mergeCell ref="B25:C25"/>
    <mergeCell ref="B42:C42"/>
    <mergeCell ref="B56:C56"/>
    <mergeCell ref="B60:E60"/>
    <mergeCell ref="C17:J17"/>
    <mergeCell ref="C18:J18"/>
    <mergeCell ref="C22:F22"/>
    <mergeCell ref="C52:E52"/>
    <mergeCell ref="B17:B18"/>
    <mergeCell ref="B58:E58"/>
    <mergeCell ref="C4:J4"/>
    <mergeCell ref="C9:D9"/>
    <mergeCell ref="C12:D12"/>
    <mergeCell ref="C14:D14"/>
    <mergeCell ref="C6:J6"/>
    <mergeCell ref="G65:H65"/>
  </mergeCells>
  <phoneticPr fontId="0" type="noConversion"/>
  <dataValidations count="2">
    <dataValidation type="time" allowBlank="1" showInputMessage="1" showErrorMessage="1" errorTitle="Hinweis zur Eingabe" error="Bitte geben Sie die Uhrzeit mit Doppelpunkt ein; z.B. 15:00." sqref="F12 F14" xr:uid="{00000000-0002-0000-0400-000000000000}">
      <formula1>0</formula1>
      <formula2>0.999305555555556</formula2>
    </dataValidation>
    <dataValidation type="date" allowBlank="1" showInputMessage="1" showErrorMessage="1" errorTitle="Hinweis zur Eingabe" error="Sie haben ein Datum erfasst, welches nicht dem erforderlichen Datumsformat entspricht, z.B. 01.01.2026 oder außerhalb des Jahres 2026 liegt._x000a__x000a_Bitte berichtigen Sie Ihre Eingabe." sqref="C14:D14 C12:D12" xr:uid="{00000000-0002-0000-0400-000001000000}">
      <formula1>46023</formula1>
      <formula2>46397</formula2>
    </dataValidation>
  </dataValidations>
  <printOptions horizontalCentered="1" verticalCentered="1"/>
  <pageMargins left="0.78740157480314965" right="0.19685039370078741" top="0.19685039370078741" bottom="0.39370078740157483" header="0" footer="0"/>
  <pageSetup paperSize="9" scale="47" orientation="portrait" verticalDpi="300" r:id="rId1"/>
  <headerFooter alignWithMargins="0"/>
  <rowBreaks count="1" manualBreakCount="1">
    <brk id="31" max="16383" man="1"/>
  </rowBreaks>
  <colBreaks count="1" manualBreakCount="1">
    <brk id="3"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3000000}">
          <x14:formula1>
            <xm:f>Staatenübersicht!$A$9:$A$242</xm:f>
          </x14:formula1>
          <xm:sqref>C6:J6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pageSetUpPr fitToPage="1"/>
  </sheetPr>
  <dimension ref="A1:T151"/>
  <sheetViews>
    <sheetView showGridLines="0" showRowColHeaders="0" zoomScale="75" zoomScaleNormal="75" workbookViewId="0">
      <selection activeCell="D4" sqref="D4:K4"/>
    </sheetView>
  </sheetViews>
  <sheetFormatPr baseColWidth="10" defaultColWidth="0" defaultRowHeight="0" customHeight="1" zeroHeight="1" x14ac:dyDescent="0.2"/>
  <cols>
    <col min="1" max="1" width="1.7109375" style="24" customWidth="1"/>
    <col min="2" max="2" width="2.42578125" style="24" customWidth="1"/>
    <col min="3" max="3" width="50.7109375" style="24" customWidth="1"/>
    <col min="4" max="4" width="25.7109375" style="24" customWidth="1"/>
    <col min="5" max="5" width="12.7109375" style="24" customWidth="1"/>
    <col min="6" max="6" width="8.7109375" style="24" customWidth="1"/>
    <col min="7" max="7" width="15.7109375" style="24" customWidth="1"/>
    <col min="8" max="9" width="16.7109375" style="24" customWidth="1"/>
    <col min="10" max="10" width="2.42578125" style="24" customWidth="1"/>
    <col min="11" max="11" width="22.7109375" style="24" customWidth="1"/>
    <col min="12" max="12" width="1.7109375" style="24" customWidth="1"/>
    <col min="13" max="13" width="28.85546875" style="24" customWidth="1"/>
    <col min="14" max="14" width="1.7109375" style="24" customWidth="1"/>
    <col min="15" max="15" width="16" style="24" customWidth="1"/>
    <col min="16" max="16" width="18.140625" style="24" hidden="1" customWidth="1"/>
    <col min="17" max="16384" width="16" style="24" hidden="1"/>
  </cols>
  <sheetData>
    <row r="1" spans="1:16" ht="39.950000000000003" customHeight="1" x14ac:dyDescent="0.2">
      <c r="C1" s="355" t="s">
        <v>399</v>
      </c>
      <c r="D1" s="356"/>
      <c r="E1" s="356"/>
      <c r="F1" s="356"/>
      <c r="G1" s="356"/>
      <c r="H1" s="356"/>
      <c r="I1" s="356"/>
      <c r="J1" s="356"/>
      <c r="K1" s="356"/>
      <c r="L1" s="356"/>
      <c r="M1" s="356"/>
    </row>
    <row r="2" spans="1:16" ht="15" x14ac:dyDescent="0.2"/>
    <row r="3" spans="1:16" ht="18.75" x14ac:dyDescent="0.3">
      <c r="A3" s="37"/>
      <c r="B3" s="41"/>
      <c r="C3" s="39"/>
      <c r="D3" s="39"/>
      <c r="E3" s="39"/>
      <c r="F3" s="39"/>
      <c r="G3" s="39"/>
      <c r="H3" s="39"/>
      <c r="I3" s="39"/>
      <c r="J3" s="39"/>
      <c r="K3" s="40"/>
      <c r="L3" s="37"/>
      <c r="M3" s="37"/>
      <c r="N3" s="37"/>
    </row>
    <row r="4" spans="1:16" ht="15.75" customHeight="1" x14ac:dyDescent="0.3">
      <c r="A4" s="37"/>
      <c r="B4" s="41"/>
      <c r="C4" s="44" t="s">
        <v>340</v>
      </c>
      <c r="D4" s="390"/>
      <c r="E4" s="390"/>
      <c r="F4" s="390"/>
      <c r="G4" s="390"/>
      <c r="H4" s="390"/>
      <c r="I4" s="390"/>
      <c r="J4" s="390"/>
      <c r="K4" s="390"/>
      <c r="L4" s="45"/>
      <c r="M4" s="45"/>
      <c r="N4" s="37"/>
    </row>
    <row r="5" spans="1:16" ht="15.75" customHeight="1" x14ac:dyDescent="0.3">
      <c r="A5" s="37"/>
      <c r="B5" s="41"/>
      <c r="C5" s="46"/>
      <c r="D5" s="47"/>
      <c r="E5" s="47"/>
      <c r="F5" s="47"/>
      <c r="G5" s="47"/>
      <c r="H5" s="47"/>
      <c r="I5" s="47"/>
      <c r="J5" s="47"/>
      <c r="K5" s="48"/>
      <c r="L5" s="45"/>
      <c r="M5" s="45"/>
      <c r="N5" s="37"/>
    </row>
    <row r="6" spans="1:16" ht="15.75" customHeight="1" x14ac:dyDescent="0.3">
      <c r="A6" s="37"/>
      <c r="B6" s="41"/>
      <c r="C6" s="49" t="s">
        <v>215</v>
      </c>
      <c r="D6" s="390"/>
      <c r="E6" s="390"/>
      <c r="F6" s="390"/>
      <c r="G6" s="390"/>
      <c r="H6" s="390"/>
      <c r="I6" s="390"/>
      <c r="J6" s="390"/>
      <c r="K6" s="390"/>
      <c r="L6" s="45"/>
      <c r="M6" s="45"/>
      <c r="N6" s="37"/>
    </row>
    <row r="7" spans="1:16" ht="18.75" x14ac:dyDescent="0.3">
      <c r="A7" s="37"/>
      <c r="B7" s="41"/>
      <c r="C7" s="50"/>
      <c r="D7" s="50"/>
      <c r="E7" s="50"/>
      <c r="F7" s="50"/>
      <c r="G7" s="50"/>
      <c r="H7" s="50"/>
      <c r="I7" s="50"/>
      <c r="J7" s="50"/>
      <c r="K7" s="51"/>
      <c r="L7" s="45"/>
      <c r="M7" s="45"/>
      <c r="N7" s="37"/>
    </row>
    <row r="8" spans="1:16" ht="18.75" x14ac:dyDescent="0.3">
      <c r="A8" s="37"/>
      <c r="B8" s="41"/>
      <c r="C8" s="52"/>
      <c r="D8" s="52"/>
      <c r="E8" s="52"/>
      <c r="F8" s="52"/>
      <c r="G8" s="52"/>
      <c r="H8" s="52"/>
      <c r="I8" s="52"/>
      <c r="J8" s="52"/>
      <c r="K8" s="53"/>
      <c r="L8" s="45"/>
      <c r="M8" s="45"/>
      <c r="N8" s="37"/>
    </row>
    <row r="9" spans="1:16" ht="18.75" x14ac:dyDescent="0.3">
      <c r="A9" s="37"/>
      <c r="B9" s="41"/>
      <c r="C9" s="45"/>
      <c r="D9" s="391" t="s">
        <v>0</v>
      </c>
      <c r="E9" s="391"/>
      <c r="F9" s="45"/>
      <c r="G9" s="54" t="s">
        <v>1</v>
      </c>
      <c r="H9" s="54"/>
      <c r="I9" s="55" t="s">
        <v>2</v>
      </c>
      <c r="J9" s="56"/>
      <c r="K9" s="57"/>
      <c r="L9" s="45"/>
      <c r="M9" s="45"/>
      <c r="N9" s="37"/>
    </row>
    <row r="10" spans="1:16" ht="7.15" customHeight="1" x14ac:dyDescent="0.3">
      <c r="A10" s="37"/>
      <c r="B10" s="41"/>
      <c r="C10" s="45"/>
      <c r="D10" s="50"/>
      <c r="E10" s="58"/>
      <c r="F10" s="45"/>
      <c r="G10" s="58"/>
      <c r="H10" s="54"/>
      <c r="I10" s="59"/>
      <c r="J10" s="50"/>
      <c r="K10" s="57"/>
      <c r="L10" s="45"/>
      <c r="M10" s="45"/>
      <c r="N10" s="37"/>
    </row>
    <row r="11" spans="1:16" ht="7.15" customHeight="1" x14ac:dyDescent="0.3">
      <c r="A11" s="37"/>
      <c r="B11" s="41"/>
      <c r="C11" s="45"/>
      <c r="D11" s="45"/>
      <c r="E11" s="60"/>
      <c r="F11" s="45"/>
      <c r="G11" s="60"/>
      <c r="H11" s="60"/>
      <c r="I11" s="45"/>
      <c r="J11" s="45"/>
      <c r="K11" s="57"/>
      <c r="L11" s="45"/>
      <c r="M11" s="45"/>
      <c r="N11" s="37"/>
    </row>
    <row r="12" spans="1:16" ht="19.899999999999999" customHeight="1" x14ac:dyDescent="0.3">
      <c r="A12" s="37"/>
      <c r="B12" s="41"/>
      <c r="C12" s="49" t="s">
        <v>339</v>
      </c>
      <c r="D12" s="392"/>
      <c r="E12" s="392"/>
      <c r="F12" s="45"/>
      <c r="G12" s="61"/>
      <c r="H12" s="62"/>
      <c r="I12" s="45"/>
      <c r="J12" s="63" t="s">
        <v>248</v>
      </c>
      <c r="K12" s="64" t="str">
        <f>IF(D12="","",SUM(D14-D12+1))</f>
        <v/>
      </c>
      <c r="L12" s="60"/>
      <c r="M12" s="60"/>
      <c r="N12" s="37"/>
      <c r="O12" s="28" t="s">
        <v>3</v>
      </c>
    </row>
    <row r="13" spans="1:16" ht="19.899999999999999" customHeight="1" x14ac:dyDescent="0.3">
      <c r="A13" s="37"/>
      <c r="B13" s="41"/>
      <c r="C13" s="45"/>
      <c r="D13" s="45"/>
      <c r="E13" s="65"/>
      <c r="F13" s="45"/>
      <c r="G13" s="66"/>
      <c r="H13" s="45"/>
      <c r="I13" s="45"/>
      <c r="J13" s="63"/>
      <c r="K13" s="67"/>
      <c r="L13" s="68"/>
      <c r="M13" s="68"/>
      <c r="N13" s="37"/>
      <c r="O13" s="28" t="s">
        <v>3</v>
      </c>
      <c r="P13" s="29"/>
    </row>
    <row r="14" spans="1:16" ht="19.899999999999999" customHeight="1" x14ac:dyDescent="0.3">
      <c r="A14" s="37"/>
      <c r="B14" s="41"/>
      <c r="C14" s="49" t="s">
        <v>4</v>
      </c>
      <c r="D14" s="392"/>
      <c r="E14" s="392"/>
      <c r="F14" s="45"/>
      <c r="G14" s="61"/>
      <c r="H14" s="62"/>
      <c r="I14" s="45"/>
      <c r="J14" s="63"/>
      <c r="K14" s="67"/>
      <c r="L14" s="68"/>
      <c r="M14" s="68"/>
      <c r="N14" s="37"/>
      <c r="O14" s="28" t="s">
        <v>3</v>
      </c>
    </row>
    <row r="15" spans="1:16" ht="18.75" x14ac:dyDescent="0.3">
      <c r="A15" s="37"/>
      <c r="B15" s="41"/>
      <c r="C15" s="50"/>
      <c r="D15" s="50"/>
      <c r="E15" s="50"/>
      <c r="F15" s="50"/>
      <c r="G15" s="50"/>
      <c r="H15" s="50"/>
      <c r="I15" s="50"/>
      <c r="J15" s="50"/>
      <c r="K15" s="51"/>
      <c r="L15" s="45"/>
      <c r="M15" s="45"/>
      <c r="N15" s="37"/>
    </row>
    <row r="16" spans="1:16" ht="18.75" x14ac:dyDescent="0.3">
      <c r="A16" s="37"/>
      <c r="B16" s="41"/>
      <c r="C16" s="52"/>
      <c r="D16" s="49"/>
      <c r="E16" s="49"/>
      <c r="F16" s="49"/>
      <c r="G16" s="49"/>
      <c r="H16" s="49"/>
      <c r="I16" s="49"/>
      <c r="J16" s="49"/>
      <c r="K16" s="69"/>
      <c r="L16" s="45"/>
      <c r="M16" s="45"/>
      <c r="N16" s="37"/>
    </row>
    <row r="17" spans="1:14" ht="18.75" x14ac:dyDescent="0.3">
      <c r="A17" s="37"/>
      <c r="B17" s="41"/>
      <c r="C17" s="403" t="s">
        <v>217</v>
      </c>
      <c r="D17" s="397"/>
      <c r="E17" s="398"/>
      <c r="F17" s="398"/>
      <c r="G17" s="398"/>
      <c r="H17" s="398"/>
      <c r="I17" s="398"/>
      <c r="J17" s="398"/>
      <c r="K17" s="399"/>
      <c r="L17" s="45"/>
      <c r="M17" s="45"/>
      <c r="N17" s="37"/>
    </row>
    <row r="18" spans="1:14" ht="18.75" x14ac:dyDescent="0.3">
      <c r="A18" s="37"/>
      <c r="B18" s="41"/>
      <c r="C18" s="404"/>
      <c r="D18" s="400"/>
      <c r="E18" s="401"/>
      <c r="F18" s="401"/>
      <c r="G18" s="401"/>
      <c r="H18" s="401"/>
      <c r="I18" s="401"/>
      <c r="J18" s="401"/>
      <c r="K18" s="402"/>
      <c r="L18" s="45"/>
      <c r="M18" s="45"/>
      <c r="N18" s="37"/>
    </row>
    <row r="19" spans="1:14" ht="18.75" x14ac:dyDescent="0.3">
      <c r="A19" s="37"/>
      <c r="B19" s="41"/>
      <c r="C19" s="50"/>
      <c r="D19" s="50"/>
      <c r="E19" s="50"/>
      <c r="F19" s="50"/>
      <c r="G19" s="50"/>
      <c r="H19" s="50"/>
      <c r="I19" s="50"/>
      <c r="J19" s="50"/>
      <c r="K19" s="51"/>
      <c r="L19" s="45"/>
      <c r="M19" s="45"/>
      <c r="N19" s="37"/>
    </row>
    <row r="20" spans="1:14" ht="19.5" thickBot="1" x14ac:dyDescent="0.35">
      <c r="A20" s="37"/>
      <c r="B20" s="37"/>
      <c r="C20" s="45"/>
      <c r="D20" s="45"/>
      <c r="E20" s="45"/>
      <c r="F20" s="45"/>
      <c r="G20" s="45"/>
      <c r="H20" s="45"/>
      <c r="I20" s="45"/>
      <c r="J20" s="45"/>
      <c r="K20" s="70"/>
      <c r="L20" s="45"/>
      <c r="M20" s="45"/>
      <c r="N20" s="37"/>
    </row>
    <row r="21" spans="1:14" ht="18.75" x14ac:dyDescent="0.3">
      <c r="A21" s="37"/>
      <c r="B21" s="37"/>
      <c r="C21" s="45"/>
      <c r="D21" s="56"/>
      <c r="E21" s="56"/>
      <c r="F21" s="56"/>
      <c r="G21" s="56"/>
      <c r="H21" s="56"/>
      <c r="I21" s="56"/>
      <c r="J21" s="71"/>
      <c r="K21" s="72"/>
      <c r="L21" s="60"/>
      <c r="M21" s="73"/>
      <c r="N21" s="37"/>
    </row>
    <row r="22" spans="1:14" ht="21" x14ac:dyDescent="0.3">
      <c r="A22" s="37"/>
      <c r="B22" s="37"/>
      <c r="C22" s="45"/>
      <c r="D22" s="382" t="s">
        <v>324</v>
      </c>
      <c r="E22" s="383"/>
      <c r="F22" s="383"/>
      <c r="G22" s="384"/>
      <c r="H22" s="56"/>
      <c r="I22" s="56"/>
      <c r="J22" s="74"/>
      <c r="K22" s="75" t="s">
        <v>5</v>
      </c>
      <c r="L22" s="76"/>
      <c r="M22" s="77" t="s">
        <v>20</v>
      </c>
      <c r="N22" s="37"/>
    </row>
    <row r="23" spans="1:14" ht="18.75" x14ac:dyDescent="0.3">
      <c r="A23" s="37"/>
      <c r="B23" s="37"/>
      <c r="C23" s="45"/>
      <c r="D23" s="45"/>
      <c r="E23" s="45"/>
      <c r="F23" s="45"/>
      <c r="G23" s="45"/>
      <c r="H23" s="45"/>
      <c r="I23" s="45"/>
      <c r="J23" s="71"/>
      <c r="K23" s="71"/>
      <c r="L23" s="45"/>
      <c r="M23" s="78"/>
      <c r="N23" s="37"/>
    </row>
    <row r="24" spans="1:14" ht="9.9499999999999993" customHeight="1" x14ac:dyDescent="0.3">
      <c r="A24" s="37"/>
      <c r="B24" s="41"/>
      <c r="C24" s="52"/>
      <c r="D24" s="52"/>
      <c r="E24" s="52"/>
      <c r="F24" s="52"/>
      <c r="G24" s="52"/>
      <c r="H24" s="52"/>
      <c r="I24" s="53"/>
      <c r="J24" s="71"/>
      <c r="K24" s="71"/>
      <c r="L24" s="45"/>
      <c r="M24" s="78"/>
      <c r="N24" s="37"/>
    </row>
    <row r="25" spans="1:14" ht="18.75" x14ac:dyDescent="0.3">
      <c r="A25" s="37"/>
      <c r="B25" s="41"/>
      <c r="C25" s="393" t="s">
        <v>35</v>
      </c>
      <c r="D25" s="370"/>
      <c r="E25" s="45"/>
      <c r="F25" s="45"/>
      <c r="G25" s="45"/>
      <c r="H25" s="45"/>
      <c r="I25" s="57"/>
      <c r="J25" s="71"/>
      <c r="K25" s="71"/>
      <c r="L25" s="45"/>
      <c r="M25" s="78"/>
      <c r="N25" s="37"/>
    </row>
    <row r="26" spans="1:14" ht="15" customHeight="1" x14ac:dyDescent="0.3">
      <c r="A26" s="37"/>
      <c r="B26" s="41"/>
      <c r="C26" s="45"/>
      <c r="D26" s="45"/>
      <c r="E26" s="45"/>
      <c r="F26" s="45"/>
      <c r="G26" s="45"/>
      <c r="H26" s="45"/>
      <c r="I26" s="57"/>
      <c r="J26" s="71"/>
      <c r="K26" s="71"/>
      <c r="L26" s="45"/>
      <c r="M26" s="78"/>
      <c r="N26" s="37"/>
    </row>
    <row r="27" spans="1:14" ht="18.75" x14ac:dyDescent="0.3">
      <c r="A27" s="37"/>
      <c r="B27" s="41"/>
      <c r="C27" s="46" t="s">
        <v>21</v>
      </c>
      <c r="D27" s="60" t="s">
        <v>22</v>
      </c>
      <c r="E27" s="45" t="str">
        <f>IF(D6="","",(K12-2))</f>
        <v/>
      </c>
      <c r="F27" s="45" t="s">
        <v>216</v>
      </c>
      <c r="G27" s="60" t="s">
        <v>33</v>
      </c>
      <c r="H27" s="79" t="str">
        <f>IF(D6="","",IF(ISNA(VLOOKUP(D6,Staatenübersicht!A9:E242,2,FALSE)) = TRUE, "Nichtsgefunden", VLOOKUP(D6,Staatenübersicht!A9:E242,2,FALSE)))</f>
        <v/>
      </c>
      <c r="I27" s="80" t="str">
        <f>IF(D12="","0,00 €",(E27*H27))</f>
        <v>0,00 €</v>
      </c>
      <c r="J27" s="71"/>
      <c r="K27" s="71"/>
      <c r="L27" s="45"/>
      <c r="M27" s="78"/>
      <c r="N27" s="37"/>
    </row>
    <row r="28" spans="1:14" ht="9.9499999999999993" customHeight="1" x14ac:dyDescent="0.3">
      <c r="A28" s="37"/>
      <c r="B28" s="41"/>
      <c r="C28" s="45"/>
      <c r="D28" s="45"/>
      <c r="E28" s="45"/>
      <c r="F28" s="45"/>
      <c r="G28" s="45"/>
      <c r="H28" s="81"/>
      <c r="I28" s="82"/>
      <c r="J28" s="71"/>
      <c r="K28" s="71"/>
      <c r="L28" s="45"/>
      <c r="M28" s="78"/>
      <c r="N28" s="37"/>
    </row>
    <row r="29" spans="1:14" ht="18.75" x14ac:dyDescent="0.3">
      <c r="A29" s="37"/>
      <c r="B29" s="41"/>
      <c r="C29" s="46" t="s">
        <v>8</v>
      </c>
      <c r="D29" s="60"/>
      <c r="E29" s="45" t="str">
        <f>IF(D6="","",1)</f>
        <v/>
      </c>
      <c r="F29" s="45" t="s">
        <v>216</v>
      </c>
      <c r="G29" s="60" t="s">
        <v>33</v>
      </c>
      <c r="H29" s="79" t="str">
        <f>IF(D6="","",IF(ISNA(VLOOKUP(D6,Staatenübersicht!A9:E242,4,FALSE)) = TRUE, "Nichtsgefunden", VLOOKUP(D6,Staatenübersicht!A9:E242,3,FALSE)))</f>
        <v/>
      </c>
      <c r="I29" s="80" t="str">
        <f>IF(D12="","0,00 €",E29*H29)</f>
        <v>0,00 €</v>
      </c>
      <c r="J29" s="71"/>
      <c r="K29" s="71"/>
      <c r="L29" s="45"/>
      <c r="M29" s="78"/>
      <c r="N29" s="37"/>
    </row>
    <row r="30" spans="1:14" ht="9.9499999999999993" customHeight="1" x14ac:dyDescent="0.3">
      <c r="A30" s="37"/>
      <c r="B30" s="41"/>
      <c r="C30" s="45"/>
      <c r="D30" s="45"/>
      <c r="E30" s="45"/>
      <c r="F30" s="45"/>
      <c r="G30" s="45"/>
      <c r="H30" s="81"/>
      <c r="I30" s="82"/>
      <c r="J30" s="71"/>
      <c r="K30" s="71"/>
      <c r="L30" s="45"/>
      <c r="M30" s="78"/>
      <c r="N30" s="37"/>
    </row>
    <row r="31" spans="1:14" ht="18.75" x14ac:dyDescent="0.3">
      <c r="A31" s="37"/>
      <c r="B31" s="41"/>
      <c r="C31" s="46" t="s">
        <v>9</v>
      </c>
      <c r="D31" s="60"/>
      <c r="E31" s="45" t="str">
        <f>IF(D6="","",1)</f>
        <v/>
      </c>
      <c r="F31" s="45" t="s">
        <v>216</v>
      </c>
      <c r="G31" s="60" t="s">
        <v>32</v>
      </c>
      <c r="H31" s="79" t="str">
        <f>IF(D6="","",IF(ISNA(VLOOKUP(D6,Staatenübersicht!A9:E242,3,FALSE)) = TRUE, "Nichtsgefunden", VLOOKUP(D6,Staatenübersicht!A9:E242,3,FALSE)))</f>
        <v/>
      </c>
      <c r="I31" s="80" t="str">
        <f>IF(D12="","0,00 €",+E31*H31)</f>
        <v>0,00 €</v>
      </c>
      <c r="J31" s="71"/>
      <c r="K31" s="71"/>
      <c r="L31" s="45"/>
      <c r="M31" s="78"/>
      <c r="N31" s="37"/>
    </row>
    <row r="32" spans="1:14" ht="26.25" customHeight="1" x14ac:dyDescent="0.3">
      <c r="A32" s="37"/>
      <c r="B32" s="41"/>
      <c r="C32" s="45"/>
      <c r="D32" s="60"/>
      <c r="E32" s="45"/>
      <c r="F32" s="45"/>
      <c r="G32" s="60"/>
      <c r="H32" s="79"/>
      <c r="I32" s="80"/>
      <c r="J32" s="71"/>
      <c r="K32" s="83">
        <f>IF(K12&lt;"0",SUM(I27+I29+I31),"0,00 €")</f>
        <v>0</v>
      </c>
      <c r="L32" s="84"/>
      <c r="M32" s="91"/>
      <c r="N32" s="37"/>
    </row>
    <row r="33" spans="1:14" ht="9.9499999999999993" customHeight="1" x14ac:dyDescent="0.3">
      <c r="A33" s="37"/>
      <c r="B33" s="41"/>
      <c r="C33" s="50"/>
      <c r="D33" s="50"/>
      <c r="E33" s="50"/>
      <c r="F33" s="50"/>
      <c r="G33" s="50"/>
      <c r="H33" s="85"/>
      <c r="I33" s="86"/>
      <c r="J33" s="71"/>
      <c r="K33" s="71"/>
      <c r="L33" s="45"/>
      <c r="M33" s="78"/>
      <c r="N33" s="37"/>
    </row>
    <row r="34" spans="1:14" ht="18.75" x14ac:dyDescent="0.3">
      <c r="A34" s="37"/>
      <c r="B34" s="37"/>
      <c r="C34" s="45"/>
      <c r="D34" s="45"/>
      <c r="E34" s="45"/>
      <c r="F34" s="45"/>
      <c r="G34" s="45"/>
      <c r="H34" s="81"/>
      <c r="I34" s="81"/>
      <c r="J34" s="71"/>
      <c r="K34" s="71"/>
      <c r="L34" s="45"/>
      <c r="M34" s="78"/>
      <c r="N34" s="37"/>
    </row>
    <row r="35" spans="1:14" ht="9.9499999999999993" customHeight="1" x14ac:dyDescent="0.3">
      <c r="A35" s="37"/>
      <c r="B35" s="41"/>
      <c r="C35" s="52"/>
      <c r="D35" s="52"/>
      <c r="E35" s="52"/>
      <c r="F35" s="52"/>
      <c r="G35" s="52"/>
      <c r="H35" s="87"/>
      <c r="I35" s="88"/>
      <c r="J35" s="71"/>
      <c r="K35" s="71"/>
      <c r="L35" s="45"/>
      <c r="M35" s="78"/>
      <c r="N35" s="37"/>
    </row>
    <row r="36" spans="1:14" ht="18.75" x14ac:dyDescent="0.3">
      <c r="A36" s="37"/>
      <c r="B36" s="41"/>
      <c r="C36" s="393" t="s">
        <v>243</v>
      </c>
      <c r="D36" s="370"/>
      <c r="E36" s="394"/>
      <c r="F36" s="389"/>
      <c r="G36" s="388"/>
      <c r="H36" s="389"/>
      <c r="I36" s="43"/>
      <c r="J36" s="71"/>
      <c r="K36" s="71"/>
      <c r="L36" s="45"/>
      <c r="M36" s="78"/>
      <c r="N36" s="37"/>
    </row>
    <row r="37" spans="1:14" ht="15" customHeight="1" x14ac:dyDescent="0.3">
      <c r="A37" s="37"/>
      <c r="B37" s="41"/>
      <c r="C37" s="45"/>
      <c r="D37" s="45"/>
      <c r="E37" s="45"/>
      <c r="F37" s="45"/>
      <c r="G37" s="45"/>
      <c r="H37" s="81"/>
      <c r="I37" s="89"/>
      <c r="J37" s="71"/>
      <c r="K37" s="71"/>
      <c r="L37" s="45"/>
      <c r="M37" s="78"/>
      <c r="N37" s="37"/>
    </row>
    <row r="38" spans="1:14" ht="18.75" x14ac:dyDescent="0.3">
      <c r="A38" s="37"/>
      <c r="B38" s="41"/>
      <c r="C38" s="90" t="s">
        <v>38</v>
      </c>
      <c r="D38" s="60"/>
      <c r="E38" s="91"/>
      <c r="F38" s="45" t="s">
        <v>216</v>
      </c>
      <c r="G38" s="60" t="s">
        <v>33</v>
      </c>
      <c r="H38" s="280"/>
      <c r="I38" s="80">
        <f>+E38*H38</f>
        <v>0</v>
      </c>
      <c r="J38" s="71"/>
      <c r="K38" s="71"/>
      <c r="L38" s="45"/>
      <c r="M38" s="78"/>
      <c r="N38" s="37"/>
    </row>
    <row r="39" spans="1:14" ht="18.75" x14ac:dyDescent="0.3">
      <c r="A39" s="37"/>
      <c r="B39" s="41"/>
      <c r="C39" s="90"/>
      <c r="D39" s="60"/>
      <c r="E39" s="60"/>
      <c r="F39" s="60"/>
      <c r="G39" s="60"/>
      <c r="H39" s="60"/>
      <c r="I39" s="80"/>
      <c r="J39" s="71"/>
      <c r="K39" s="71"/>
      <c r="L39" s="45"/>
      <c r="M39" s="78"/>
      <c r="N39" s="37"/>
    </row>
    <row r="40" spans="1:14" ht="18.75" x14ac:dyDescent="0.3">
      <c r="A40" s="37"/>
      <c r="B40" s="41"/>
      <c r="C40" s="90" t="s">
        <v>37</v>
      </c>
      <c r="D40" s="60"/>
      <c r="E40" s="91"/>
      <c r="F40" s="45" t="s">
        <v>216</v>
      </c>
      <c r="G40" s="60" t="s">
        <v>32</v>
      </c>
      <c r="H40" s="280"/>
      <c r="I40" s="80">
        <f>+E40*H40</f>
        <v>0</v>
      </c>
      <c r="J40" s="71"/>
      <c r="K40" s="71"/>
      <c r="L40" s="45"/>
      <c r="M40" s="78"/>
      <c r="N40" s="37"/>
    </row>
    <row r="41" spans="1:14" ht="18.75" x14ac:dyDescent="0.3">
      <c r="A41" s="37"/>
      <c r="B41" s="41"/>
      <c r="C41" s="90" t="s">
        <v>39</v>
      </c>
      <c r="D41" s="60"/>
      <c r="E41" s="45">
        <f>+E40</f>
        <v>0</v>
      </c>
      <c r="F41" s="45" t="s">
        <v>216</v>
      </c>
      <c r="G41" s="60" t="s">
        <v>32</v>
      </c>
      <c r="H41" s="280"/>
      <c r="I41" s="80">
        <f>+E41*H41</f>
        <v>0</v>
      </c>
      <c r="J41" s="71"/>
      <c r="K41" s="71"/>
      <c r="L41" s="45"/>
      <c r="M41" s="78"/>
      <c r="N41" s="37"/>
    </row>
    <row r="42" spans="1:14" ht="18.75" x14ac:dyDescent="0.3">
      <c r="A42" s="37"/>
      <c r="B42" s="41"/>
      <c r="C42" s="90"/>
      <c r="D42" s="60"/>
      <c r="E42" s="45"/>
      <c r="F42" s="45"/>
      <c r="G42" s="45"/>
      <c r="H42" s="45"/>
      <c r="I42" s="79"/>
      <c r="J42" s="92"/>
      <c r="K42" s="71"/>
      <c r="L42" s="45"/>
      <c r="M42" s="78"/>
      <c r="N42" s="37"/>
    </row>
    <row r="43" spans="1:14" ht="18.75" x14ac:dyDescent="0.3">
      <c r="A43" s="37"/>
      <c r="B43" s="41"/>
      <c r="C43" s="90" t="s">
        <v>23</v>
      </c>
      <c r="D43" s="60"/>
      <c r="E43" s="91"/>
      <c r="F43" s="93" t="s">
        <v>216</v>
      </c>
      <c r="G43" s="60" t="s">
        <v>32</v>
      </c>
      <c r="H43" s="280"/>
      <c r="I43" s="94">
        <f>+E43*H43</f>
        <v>0</v>
      </c>
      <c r="J43" s="71"/>
      <c r="K43" s="95">
        <f>SUM(I38:I43)</f>
        <v>0</v>
      </c>
      <c r="L43" s="45"/>
      <c r="M43" s="91"/>
      <c r="N43" s="37"/>
    </row>
    <row r="44" spans="1:14" ht="18.75" x14ac:dyDescent="0.3">
      <c r="A44" s="37"/>
      <c r="B44" s="41"/>
      <c r="C44" s="90"/>
      <c r="D44" s="60"/>
      <c r="E44" s="60"/>
      <c r="F44" s="60"/>
      <c r="G44" s="60"/>
      <c r="H44" s="60"/>
      <c r="I44" s="94"/>
      <c r="J44" s="71"/>
      <c r="K44" s="95"/>
      <c r="L44" s="45"/>
      <c r="M44" s="78"/>
      <c r="N44" s="37"/>
    </row>
    <row r="45" spans="1:14" ht="18.75" x14ac:dyDescent="0.3">
      <c r="A45" s="37"/>
      <c r="B45" s="37"/>
      <c r="C45" s="52"/>
      <c r="D45" s="52"/>
      <c r="E45" s="52"/>
      <c r="F45" s="52"/>
      <c r="G45" s="52"/>
      <c r="H45" s="87"/>
      <c r="I45" s="88"/>
      <c r="J45" s="71"/>
      <c r="K45" s="71"/>
      <c r="L45" s="45"/>
      <c r="M45" s="78"/>
      <c r="N45" s="37"/>
    </row>
    <row r="46" spans="1:14" ht="9.9499999999999993" customHeight="1" x14ac:dyDescent="0.3">
      <c r="A46" s="37"/>
      <c r="B46" s="41"/>
      <c r="C46" s="52"/>
      <c r="D46" s="52"/>
      <c r="E46" s="52"/>
      <c r="F46" s="52"/>
      <c r="G46" s="52"/>
      <c r="H46" s="87"/>
      <c r="I46" s="88"/>
      <c r="J46" s="71"/>
      <c r="K46" s="71"/>
      <c r="L46" s="45"/>
      <c r="M46" s="78"/>
      <c r="N46" s="37"/>
    </row>
    <row r="47" spans="1:14" ht="18.75" x14ac:dyDescent="0.3">
      <c r="A47" s="37"/>
      <c r="B47" s="41"/>
      <c r="C47" s="393" t="s">
        <v>10</v>
      </c>
      <c r="D47" s="370"/>
      <c r="E47" s="45"/>
      <c r="F47" s="45"/>
      <c r="G47" s="45"/>
      <c r="H47" s="81"/>
      <c r="I47" s="89"/>
      <c r="J47" s="71"/>
      <c r="K47" s="71"/>
      <c r="L47" s="45"/>
      <c r="M47" s="78"/>
      <c r="N47" s="37"/>
    </row>
    <row r="48" spans="1:14" ht="9.9499999999999993" customHeight="1" x14ac:dyDescent="0.3">
      <c r="A48" s="37"/>
      <c r="B48" s="41"/>
      <c r="C48" s="45"/>
      <c r="D48" s="45"/>
      <c r="E48" s="45"/>
      <c r="F48" s="45"/>
      <c r="G48" s="45"/>
      <c r="H48" s="81"/>
      <c r="I48" s="89"/>
      <c r="J48" s="71"/>
      <c r="K48" s="71"/>
      <c r="L48" s="45"/>
      <c r="M48" s="78"/>
      <c r="N48" s="37"/>
    </row>
    <row r="49" spans="1:14" ht="18.75" x14ac:dyDescent="0.3">
      <c r="A49" s="37"/>
      <c r="B49" s="41"/>
      <c r="C49" s="46" t="s">
        <v>11</v>
      </c>
      <c r="D49" s="45"/>
      <c r="E49" s="96"/>
      <c r="F49" s="45" t="s">
        <v>6</v>
      </c>
      <c r="G49" s="60" t="s">
        <v>32</v>
      </c>
      <c r="H49" s="289"/>
      <c r="I49" s="94">
        <f>+E49*H49</f>
        <v>0</v>
      </c>
      <c r="J49" s="71"/>
      <c r="K49" s="71"/>
      <c r="L49" s="45"/>
      <c r="M49" s="78"/>
      <c r="N49" s="37"/>
    </row>
    <row r="50" spans="1:14" ht="9.9499999999999993" customHeight="1" x14ac:dyDescent="0.3">
      <c r="A50" s="37"/>
      <c r="B50" s="41"/>
      <c r="C50" s="45"/>
      <c r="D50" s="45"/>
      <c r="E50" s="45"/>
      <c r="F50" s="45"/>
      <c r="G50" s="45"/>
      <c r="H50" s="81"/>
      <c r="I50" s="89"/>
      <c r="J50" s="71"/>
      <c r="K50" s="71"/>
      <c r="L50" s="45"/>
      <c r="M50" s="78"/>
      <c r="N50" s="37"/>
    </row>
    <row r="51" spans="1:14" ht="18.75" x14ac:dyDescent="0.3">
      <c r="A51" s="37"/>
      <c r="B51" s="41"/>
      <c r="C51" s="46" t="s">
        <v>12</v>
      </c>
      <c r="D51" s="45"/>
      <c r="E51" s="45"/>
      <c r="F51" s="45"/>
      <c r="G51" s="45"/>
      <c r="H51" s="63" t="s">
        <v>13</v>
      </c>
      <c r="I51" s="280"/>
      <c r="J51" s="71"/>
      <c r="K51" s="71"/>
      <c r="L51" s="45"/>
      <c r="M51" s="78"/>
      <c r="N51" s="37"/>
    </row>
    <row r="52" spans="1:14" ht="9.9499999999999993" customHeight="1" x14ac:dyDescent="0.3">
      <c r="A52" s="37"/>
      <c r="B52" s="41"/>
      <c r="C52" s="45"/>
      <c r="D52" s="45"/>
      <c r="E52" s="45"/>
      <c r="F52" s="45"/>
      <c r="G52" s="45"/>
      <c r="H52" s="45"/>
      <c r="I52" s="89" t="s">
        <v>3</v>
      </c>
      <c r="J52" s="71"/>
      <c r="K52" s="71"/>
      <c r="L52" s="45"/>
      <c r="M52" s="78"/>
      <c r="N52" s="37"/>
    </row>
    <row r="53" spans="1:14" ht="18.75" x14ac:dyDescent="0.3">
      <c r="A53" s="37"/>
      <c r="B53" s="41"/>
      <c r="C53" s="46" t="s">
        <v>14</v>
      </c>
      <c r="D53" s="45"/>
      <c r="E53" s="45"/>
      <c r="F53" s="45"/>
      <c r="G53" s="45"/>
      <c r="H53" s="63" t="s">
        <v>13</v>
      </c>
      <c r="I53" s="280"/>
      <c r="J53" s="71"/>
      <c r="K53" s="71"/>
      <c r="L53" s="45"/>
      <c r="M53" s="78"/>
      <c r="N53" s="37"/>
    </row>
    <row r="54" spans="1:14" ht="9.9499999999999993" customHeight="1" x14ac:dyDescent="0.3">
      <c r="A54" s="37"/>
      <c r="B54" s="41"/>
      <c r="C54" s="45"/>
      <c r="D54" s="45"/>
      <c r="E54" s="45"/>
      <c r="F54" s="45"/>
      <c r="G54" s="45"/>
      <c r="H54" s="45"/>
      <c r="I54" s="89"/>
      <c r="J54" s="71"/>
      <c r="K54" s="71"/>
      <c r="L54" s="45"/>
      <c r="M54" s="78"/>
      <c r="N54" s="37"/>
    </row>
    <row r="55" spans="1:14" ht="18.75" x14ac:dyDescent="0.3">
      <c r="A55" s="37"/>
      <c r="B55" s="41"/>
      <c r="C55" s="46" t="s">
        <v>15</v>
      </c>
      <c r="D55" s="45"/>
      <c r="E55" s="45"/>
      <c r="F55" s="45"/>
      <c r="G55" s="45"/>
      <c r="H55" s="63" t="s">
        <v>13</v>
      </c>
      <c r="I55" s="280"/>
      <c r="J55" s="71"/>
      <c r="K55" s="71"/>
      <c r="L55" s="45"/>
      <c r="M55" s="78"/>
      <c r="N55" s="37"/>
    </row>
    <row r="56" spans="1:14" ht="9.9499999999999993" customHeight="1" x14ac:dyDescent="0.3">
      <c r="A56" s="37"/>
      <c r="B56" s="41"/>
      <c r="C56" s="45"/>
      <c r="D56" s="45"/>
      <c r="E56" s="45"/>
      <c r="F56" s="45"/>
      <c r="G56" s="45"/>
      <c r="H56" s="45"/>
      <c r="I56" s="89"/>
      <c r="J56" s="71"/>
      <c r="K56" s="71"/>
      <c r="L56" s="45"/>
      <c r="M56" s="78"/>
      <c r="N56" s="37"/>
    </row>
    <row r="57" spans="1:14" ht="18.75" x14ac:dyDescent="0.3">
      <c r="A57" s="37"/>
      <c r="B57" s="41"/>
      <c r="C57" s="46" t="s">
        <v>7</v>
      </c>
      <c r="D57" s="373"/>
      <c r="E57" s="374"/>
      <c r="F57" s="375"/>
      <c r="G57" s="45"/>
      <c r="H57" s="63" t="s">
        <v>13</v>
      </c>
      <c r="I57" s="280"/>
      <c r="J57" s="71"/>
      <c r="K57" s="95">
        <f>+I49+I51+I53+I55+I57</f>
        <v>0</v>
      </c>
      <c r="L57" s="84"/>
      <c r="M57" s="91"/>
      <c r="N57" s="37"/>
    </row>
    <row r="58" spans="1:14" ht="9.9499999999999993" customHeight="1" x14ac:dyDescent="0.3">
      <c r="A58" s="37"/>
      <c r="B58" s="41"/>
      <c r="C58" s="50"/>
      <c r="D58" s="50"/>
      <c r="E58" s="50"/>
      <c r="F58" s="50"/>
      <c r="G58" s="50"/>
      <c r="H58" s="50"/>
      <c r="I58" s="86"/>
      <c r="J58" s="71"/>
      <c r="K58" s="71"/>
      <c r="L58" s="45"/>
      <c r="M58" s="78"/>
      <c r="N58" s="37"/>
    </row>
    <row r="59" spans="1:14" ht="18.75" x14ac:dyDescent="0.3">
      <c r="A59" s="37"/>
      <c r="B59" s="37"/>
      <c r="C59" s="45"/>
      <c r="D59" s="45"/>
      <c r="E59" s="45"/>
      <c r="F59" s="45"/>
      <c r="G59" s="45"/>
      <c r="H59" s="45"/>
      <c r="I59" s="81"/>
      <c r="J59" s="71"/>
      <c r="K59" s="71"/>
      <c r="L59" s="45"/>
      <c r="M59" s="78"/>
      <c r="N59" s="37"/>
    </row>
    <row r="60" spans="1:14" ht="9.9499999999999993" customHeight="1" x14ac:dyDescent="0.3">
      <c r="A60" s="37"/>
      <c r="B60" s="41"/>
      <c r="C60" s="52"/>
      <c r="D60" s="52"/>
      <c r="E60" s="52"/>
      <c r="F60" s="52"/>
      <c r="G60" s="52"/>
      <c r="H60" s="52"/>
      <c r="I60" s="88"/>
      <c r="J60" s="71"/>
      <c r="K60" s="71"/>
      <c r="L60" s="45"/>
      <c r="M60" s="78"/>
      <c r="N60" s="37"/>
    </row>
    <row r="61" spans="1:14" ht="18.75" customHeight="1" x14ac:dyDescent="0.3">
      <c r="A61" s="37"/>
      <c r="B61" s="41"/>
      <c r="C61" s="393" t="s">
        <v>16</v>
      </c>
      <c r="D61" s="370"/>
      <c r="E61" s="45"/>
      <c r="F61" s="45"/>
      <c r="G61" s="45"/>
      <c r="H61" s="45"/>
      <c r="I61" s="89"/>
      <c r="J61" s="71"/>
      <c r="K61" s="71"/>
      <c r="L61" s="45"/>
      <c r="M61" s="78"/>
      <c r="N61" s="37"/>
    </row>
    <row r="62" spans="1:14" ht="9.9499999999999993" customHeight="1" x14ac:dyDescent="0.3">
      <c r="A62" s="37"/>
      <c r="B62" s="41"/>
      <c r="C62" s="45"/>
      <c r="D62" s="45"/>
      <c r="E62" s="45"/>
      <c r="F62" s="45"/>
      <c r="G62" s="45"/>
      <c r="H62" s="45"/>
      <c r="I62" s="89"/>
      <c r="J62" s="71"/>
      <c r="K62" s="71"/>
      <c r="L62" s="45"/>
      <c r="M62" s="78"/>
      <c r="N62" s="37"/>
    </row>
    <row r="63" spans="1:14" ht="26.25" customHeight="1" x14ac:dyDescent="0.3">
      <c r="A63" s="37"/>
      <c r="B63" s="41"/>
      <c r="C63" s="374" t="s">
        <v>334</v>
      </c>
      <c r="D63" s="374"/>
      <c r="E63" s="374"/>
      <c r="F63" s="375"/>
      <c r="G63" s="45"/>
      <c r="H63" s="63" t="s">
        <v>13</v>
      </c>
      <c r="I63" s="280"/>
      <c r="J63" s="71"/>
      <c r="K63" s="71"/>
      <c r="L63" s="45"/>
      <c r="M63" s="78"/>
      <c r="N63" s="37"/>
    </row>
    <row r="64" spans="1:14" ht="9.9499999999999993" customHeight="1" x14ac:dyDescent="0.3">
      <c r="A64" s="37"/>
      <c r="B64" s="41"/>
      <c r="C64" s="45"/>
      <c r="D64" s="45" t="s">
        <v>3</v>
      </c>
      <c r="E64" s="45"/>
      <c r="F64" s="45"/>
      <c r="G64" s="45"/>
      <c r="H64" s="45"/>
      <c r="I64" s="89"/>
      <c r="J64" s="71"/>
      <c r="K64" s="71"/>
      <c r="L64" s="45"/>
      <c r="M64" s="78"/>
      <c r="N64" s="37"/>
    </row>
    <row r="65" spans="1:20" ht="26.25" customHeight="1" x14ac:dyDescent="0.3">
      <c r="A65" s="37"/>
      <c r="B65" s="41"/>
      <c r="C65" s="374" t="s">
        <v>334</v>
      </c>
      <c r="D65" s="374"/>
      <c r="E65" s="374"/>
      <c r="F65" s="375"/>
      <c r="G65" s="45"/>
      <c r="H65" s="63" t="s">
        <v>13</v>
      </c>
      <c r="I65" s="280"/>
      <c r="J65" s="71"/>
      <c r="K65" s="95">
        <f>+I63+I65</f>
        <v>0</v>
      </c>
      <c r="L65" s="84"/>
      <c r="M65" s="91"/>
      <c r="N65" s="37"/>
    </row>
    <row r="66" spans="1:20" ht="9.9499999999999993" customHeight="1" x14ac:dyDescent="0.3">
      <c r="A66" s="37"/>
      <c r="B66" s="41"/>
      <c r="C66" s="50"/>
      <c r="D66" s="50"/>
      <c r="E66" s="50"/>
      <c r="F66" s="50"/>
      <c r="G66" s="50"/>
      <c r="H66" s="50"/>
      <c r="I66" s="51"/>
      <c r="J66" s="71"/>
      <c r="K66" s="71"/>
      <c r="L66" s="45"/>
      <c r="M66" s="78"/>
      <c r="N66" s="37"/>
    </row>
    <row r="67" spans="1:20" ht="18" customHeight="1" x14ac:dyDescent="0.3">
      <c r="A67" s="37"/>
      <c r="B67" s="37"/>
      <c r="C67" s="45"/>
      <c r="D67" s="45"/>
      <c r="E67" s="45"/>
      <c r="F67" s="45"/>
      <c r="G67" s="45"/>
      <c r="H67" s="45"/>
      <c r="I67" s="45"/>
      <c r="J67" s="71"/>
      <c r="K67" s="71"/>
      <c r="L67" s="45"/>
      <c r="M67" s="78"/>
      <c r="N67" s="37"/>
    </row>
    <row r="68" spans="1:20" ht="9.9499999999999993" customHeight="1" x14ac:dyDescent="0.3">
      <c r="A68" s="37"/>
      <c r="B68" s="41"/>
      <c r="C68" s="52"/>
      <c r="D68" s="52"/>
      <c r="E68" s="52"/>
      <c r="F68" s="52"/>
      <c r="G68" s="52"/>
      <c r="H68" s="52"/>
      <c r="I68" s="53"/>
      <c r="J68" s="71"/>
      <c r="K68" s="71"/>
      <c r="L68" s="45"/>
      <c r="M68" s="78"/>
      <c r="N68" s="37"/>
    </row>
    <row r="69" spans="1:20" ht="18.75" customHeight="1" x14ac:dyDescent="0.3">
      <c r="A69" s="37"/>
      <c r="B69" s="41"/>
      <c r="C69" s="393" t="s">
        <v>231</v>
      </c>
      <c r="D69" s="370"/>
      <c r="E69" s="394"/>
      <c r="F69" s="389"/>
      <c r="G69" s="388"/>
      <c r="H69" s="389"/>
      <c r="I69" s="43"/>
      <c r="J69" s="71"/>
      <c r="K69" s="71"/>
      <c r="L69" s="45"/>
      <c r="M69" s="78"/>
      <c r="N69" s="37"/>
    </row>
    <row r="70" spans="1:20" ht="9.9499999999999993" customHeight="1" x14ac:dyDescent="0.3">
      <c r="A70" s="37"/>
      <c r="B70" s="41"/>
      <c r="C70" s="98"/>
      <c r="D70" s="63"/>
      <c r="E70" s="99"/>
      <c r="F70" s="45"/>
      <c r="G70" s="60"/>
      <c r="H70" s="100"/>
      <c r="I70" s="97"/>
      <c r="J70" s="71"/>
      <c r="K70" s="71"/>
      <c r="L70" s="45"/>
      <c r="M70" s="78"/>
      <c r="N70" s="37"/>
    </row>
    <row r="71" spans="1:20" ht="26.25" customHeight="1" x14ac:dyDescent="0.3">
      <c r="A71" s="37"/>
      <c r="B71" s="41"/>
      <c r="C71" s="101" t="s">
        <v>24</v>
      </c>
      <c r="D71" s="63"/>
      <c r="E71" s="99"/>
      <c r="F71" s="45"/>
      <c r="G71" s="60"/>
      <c r="H71" s="100"/>
      <c r="I71" s="97"/>
      <c r="J71" s="71"/>
      <c r="K71" s="71"/>
      <c r="L71" s="45"/>
      <c r="M71" s="78"/>
      <c r="N71" s="37"/>
    </row>
    <row r="72" spans="1:20" ht="5.0999999999999996" customHeight="1" x14ac:dyDescent="0.3">
      <c r="A72" s="37"/>
      <c r="B72" s="41"/>
      <c r="C72" s="101"/>
      <c r="D72" s="63"/>
      <c r="E72" s="99"/>
      <c r="F72" s="45"/>
      <c r="G72" s="60"/>
      <c r="H72" s="100"/>
      <c r="I72" s="97"/>
      <c r="J72" s="71"/>
      <c r="K72" s="71"/>
      <c r="L72" s="45"/>
      <c r="M72" s="78"/>
      <c r="N72" s="37"/>
    </row>
    <row r="73" spans="1:20" ht="15.75" customHeight="1" x14ac:dyDescent="0.3">
      <c r="A73" s="37"/>
      <c r="B73" s="41"/>
      <c r="C73" s="101"/>
      <c r="D73" s="63"/>
      <c r="E73" s="99"/>
      <c r="F73" s="45"/>
      <c r="G73" s="60"/>
      <c r="H73" s="100"/>
      <c r="I73" s="97"/>
      <c r="J73" s="71"/>
      <c r="K73" s="71"/>
      <c r="L73" s="45"/>
      <c r="M73" s="78"/>
      <c r="N73" s="37"/>
    </row>
    <row r="74" spans="1:20" ht="18" customHeight="1" x14ac:dyDescent="0.3">
      <c r="A74" s="37"/>
      <c r="B74" s="41"/>
      <c r="C74" s="98" t="s">
        <v>232</v>
      </c>
      <c r="D74" s="63"/>
      <c r="E74" s="99"/>
      <c r="F74" s="45"/>
      <c r="G74" s="60"/>
      <c r="H74" s="100"/>
      <c r="I74" s="97"/>
      <c r="J74" s="71"/>
      <c r="K74" s="71"/>
      <c r="L74" s="45"/>
      <c r="M74" s="78"/>
      <c r="N74" s="37"/>
    </row>
    <row r="75" spans="1:20" ht="18" customHeight="1" x14ac:dyDescent="0.3">
      <c r="A75" s="37"/>
      <c r="B75" s="41"/>
      <c r="C75" s="290" t="s">
        <v>220</v>
      </c>
      <c r="D75" s="45"/>
      <c r="E75" s="45"/>
      <c r="F75" s="45"/>
      <c r="G75" s="102" t="s">
        <v>235</v>
      </c>
      <c r="H75" s="103"/>
      <c r="I75" s="94">
        <f>MAX(S75-H75,MIN(0))</f>
        <v>0</v>
      </c>
      <c r="J75" s="71"/>
      <c r="K75" s="104"/>
      <c r="L75" s="84"/>
      <c r="M75" s="78"/>
      <c r="N75" s="37"/>
      <c r="P75" s="30" t="b">
        <v>0</v>
      </c>
      <c r="Q75" s="31" t="e">
        <f>H27*20%</f>
        <v>#VALUE!</v>
      </c>
      <c r="S75" s="32" t="str">
        <f>IF(P75=TRUE,Q75,"0,00 €")</f>
        <v>0,00 €</v>
      </c>
    </row>
    <row r="76" spans="1:20" ht="18" customHeight="1" x14ac:dyDescent="0.3">
      <c r="A76" s="37"/>
      <c r="B76" s="41"/>
      <c r="C76" s="290" t="s">
        <v>26</v>
      </c>
      <c r="D76" s="45"/>
      <c r="E76" s="45"/>
      <c r="F76" s="45"/>
      <c r="G76" s="102" t="s">
        <v>235</v>
      </c>
      <c r="H76" s="103"/>
      <c r="I76" s="94">
        <f>MAX(S76-H76,MIN(0))</f>
        <v>0</v>
      </c>
      <c r="J76" s="71"/>
      <c r="K76" s="104"/>
      <c r="L76" s="84"/>
      <c r="M76" s="78"/>
      <c r="N76" s="37"/>
      <c r="P76" s="30" t="b">
        <v>0</v>
      </c>
      <c r="Q76" s="31" t="e">
        <f>H27*40%</f>
        <v>#VALUE!</v>
      </c>
      <c r="S76" s="32" t="str">
        <f>IF(P76=TRUE,Q76,"0,00 €")</f>
        <v>0,00 €</v>
      </c>
    </row>
    <row r="77" spans="1:20" ht="18" customHeight="1" x14ac:dyDescent="0.3">
      <c r="A77" s="37"/>
      <c r="B77" s="41"/>
      <c r="C77" s="290" t="s">
        <v>27</v>
      </c>
      <c r="D77" s="45"/>
      <c r="E77" s="45"/>
      <c r="F77" s="45"/>
      <c r="G77" s="102" t="s">
        <v>235</v>
      </c>
      <c r="H77" s="103"/>
      <c r="I77" s="94">
        <f>MAX(S77-H77,MIN(0))</f>
        <v>0</v>
      </c>
      <c r="J77" s="71"/>
      <c r="K77" s="95">
        <f>-T78</f>
        <v>0</v>
      </c>
      <c r="L77" s="84"/>
      <c r="M77" s="78"/>
      <c r="N77" s="37"/>
      <c r="P77" s="30" t="b">
        <v>0</v>
      </c>
      <c r="Q77" s="31" t="e">
        <f>H27*40%</f>
        <v>#VALUE!</v>
      </c>
      <c r="S77" s="32" t="str">
        <f>IF(P77=TRUE,Q77,"0,00 €")</f>
        <v>0,00 €</v>
      </c>
    </row>
    <row r="78" spans="1:20" ht="18" customHeight="1" x14ac:dyDescent="0.3">
      <c r="A78" s="37"/>
      <c r="B78" s="41"/>
      <c r="C78" s="46"/>
      <c r="D78" s="102"/>
      <c r="E78" s="45"/>
      <c r="F78" s="45"/>
      <c r="G78" s="60"/>
      <c r="H78" s="100"/>
      <c r="I78" s="94"/>
      <c r="J78" s="71"/>
      <c r="K78" s="104"/>
      <c r="L78" s="84"/>
      <c r="M78" s="78"/>
      <c r="N78" s="37"/>
      <c r="S78" s="33">
        <f>SUM(S75:S77)</f>
        <v>0</v>
      </c>
      <c r="T78" s="31">
        <f>MIN(I75+I76+I77,MAX(H29))</f>
        <v>0</v>
      </c>
    </row>
    <row r="79" spans="1:20" ht="18" customHeight="1" x14ac:dyDescent="0.3">
      <c r="A79" s="37"/>
      <c r="B79" s="41"/>
      <c r="C79" s="105" t="s">
        <v>233</v>
      </c>
      <c r="D79" s="102"/>
      <c r="E79" s="45"/>
      <c r="F79" s="45"/>
      <c r="G79" s="60"/>
      <c r="H79" s="100"/>
      <c r="I79" s="94"/>
      <c r="J79" s="71"/>
      <c r="K79" s="104"/>
      <c r="L79" s="84"/>
      <c r="M79" s="78"/>
      <c r="N79" s="37"/>
    </row>
    <row r="80" spans="1:20" ht="18" customHeight="1" x14ac:dyDescent="0.3">
      <c r="A80" s="37"/>
      <c r="B80" s="41"/>
      <c r="C80" s="46" t="s">
        <v>25</v>
      </c>
      <c r="D80" s="102">
        <v>0.2</v>
      </c>
      <c r="E80" s="91"/>
      <c r="F80" s="45" t="s">
        <v>17</v>
      </c>
      <c r="G80" s="60" t="s">
        <v>32</v>
      </c>
      <c r="H80" s="79" t="str">
        <f>IF(E80=0,"",+H27*D80)</f>
        <v/>
      </c>
      <c r="I80" s="94" t="str">
        <f>IF(E80=0,"0,00 €",+E80*H80)</f>
        <v>0,00 €</v>
      </c>
      <c r="J80" s="71"/>
      <c r="K80" s="104"/>
      <c r="L80" s="84"/>
      <c r="M80" s="78"/>
      <c r="N80" s="37"/>
      <c r="P80" s="24" t="s">
        <v>237</v>
      </c>
      <c r="Q80" s="31">
        <f>IF(Q107=FALSE,MAX(I80-I85,MIN(0)),MAX(I80-I85-I106,MIN(0)))</f>
        <v>0</v>
      </c>
      <c r="S80" s="24" t="s">
        <v>238</v>
      </c>
    </row>
    <row r="81" spans="1:20" ht="18" customHeight="1" x14ac:dyDescent="0.3">
      <c r="A81" s="37"/>
      <c r="B81" s="41"/>
      <c r="C81" s="46" t="s">
        <v>26</v>
      </c>
      <c r="D81" s="102">
        <v>0.4</v>
      </c>
      <c r="E81" s="91"/>
      <c r="F81" s="45" t="s">
        <v>17</v>
      </c>
      <c r="G81" s="60" t="s">
        <v>32</v>
      </c>
      <c r="H81" s="79" t="str">
        <f>IF(E81="","",+H27*D81)</f>
        <v/>
      </c>
      <c r="I81" s="94" t="str">
        <f>IF(E81=0,"0,00 €",+E81*H81)</f>
        <v>0,00 €</v>
      </c>
      <c r="J81" s="71"/>
      <c r="K81" s="104"/>
      <c r="L81" s="84"/>
      <c r="M81" s="78"/>
      <c r="N81" s="37"/>
      <c r="P81" s="24" t="s">
        <v>239</v>
      </c>
      <c r="Q81" s="31">
        <f>IF(Q107=FALSE,MAX(I81-I86,MIN(0)),MAX(I81-I86-I107,MIN(0)))</f>
        <v>0</v>
      </c>
    </row>
    <row r="82" spans="1:20" ht="18" customHeight="1" x14ac:dyDescent="0.3">
      <c r="A82" s="37"/>
      <c r="B82" s="41"/>
      <c r="C82" s="46" t="s">
        <v>27</v>
      </c>
      <c r="D82" s="102">
        <v>0.4</v>
      </c>
      <c r="E82" s="91"/>
      <c r="F82" s="45" t="s">
        <v>17</v>
      </c>
      <c r="G82" s="60" t="s">
        <v>32</v>
      </c>
      <c r="H82" s="79" t="str">
        <f>IF(E82="","",+H27*D82)</f>
        <v/>
      </c>
      <c r="I82" s="94" t="str">
        <f>IF(E82=0,"0,00 €",+E82*H82)</f>
        <v>0,00 €</v>
      </c>
      <c r="J82" s="71"/>
      <c r="K82" s="95"/>
      <c r="L82" s="84"/>
      <c r="M82" s="78"/>
      <c r="N82" s="37"/>
      <c r="P82" s="24" t="s">
        <v>240</v>
      </c>
      <c r="Q82" s="31">
        <f>IF(Q107=FALSE,MAX(I82-I87,MIN(0)),MAX(I82-I87-I108,MIN(0)))</f>
        <v>0</v>
      </c>
    </row>
    <row r="83" spans="1:20" ht="18" customHeight="1" x14ac:dyDescent="0.3">
      <c r="A83" s="37"/>
      <c r="B83" s="41"/>
      <c r="C83" s="46"/>
      <c r="D83" s="102"/>
      <c r="E83" s="45"/>
      <c r="F83" s="45"/>
      <c r="G83" s="60"/>
      <c r="H83" s="100"/>
      <c r="I83" s="79"/>
      <c r="J83" s="106"/>
      <c r="K83" s="95"/>
      <c r="L83" s="84"/>
      <c r="M83" s="78"/>
      <c r="N83" s="37"/>
      <c r="Q83" s="31">
        <f>SUM(Q80:Q82)</f>
        <v>0</v>
      </c>
    </row>
    <row r="84" spans="1:20" ht="18" customHeight="1" x14ac:dyDescent="0.3">
      <c r="A84" s="37"/>
      <c r="B84" s="41"/>
      <c r="C84" s="105" t="s">
        <v>236</v>
      </c>
      <c r="D84" s="102"/>
      <c r="E84" s="45"/>
      <c r="F84" s="45"/>
      <c r="G84" s="60"/>
      <c r="H84" s="100"/>
      <c r="I84" s="94"/>
      <c r="J84" s="71"/>
      <c r="K84" s="95"/>
      <c r="L84" s="84"/>
      <c r="M84" s="78"/>
      <c r="N84" s="37"/>
    </row>
    <row r="85" spans="1:20" ht="18" customHeight="1" x14ac:dyDescent="0.3">
      <c r="A85" s="37"/>
      <c r="B85" s="41"/>
      <c r="C85" s="46" t="s">
        <v>220</v>
      </c>
      <c r="D85" s="102"/>
      <c r="E85" s="91"/>
      <c r="F85" s="45" t="s">
        <v>17</v>
      </c>
      <c r="G85" s="60" t="s">
        <v>32</v>
      </c>
      <c r="H85" s="103"/>
      <c r="I85" s="94" t="str">
        <f>IF(E85=0,"0,00 €",+E85*H85)</f>
        <v>0,00 €</v>
      </c>
      <c r="J85" s="71"/>
      <c r="K85" s="95"/>
      <c r="L85" s="84"/>
      <c r="M85" s="78"/>
      <c r="N85" s="37"/>
    </row>
    <row r="86" spans="1:20" ht="18" customHeight="1" x14ac:dyDescent="0.3">
      <c r="A86" s="37"/>
      <c r="B86" s="41"/>
      <c r="C86" s="46" t="s">
        <v>26</v>
      </c>
      <c r="D86" s="102"/>
      <c r="E86" s="91"/>
      <c r="F86" s="45" t="s">
        <v>17</v>
      </c>
      <c r="G86" s="60" t="s">
        <v>32</v>
      </c>
      <c r="H86" s="103"/>
      <c r="I86" s="94" t="str">
        <f>IF(E86=0,"0,00 €",+E86*H86)</f>
        <v>0,00 €</v>
      </c>
      <c r="J86" s="71"/>
      <c r="K86" s="95"/>
      <c r="L86" s="84"/>
      <c r="M86" s="78"/>
      <c r="N86" s="37"/>
    </row>
    <row r="87" spans="1:20" ht="18" customHeight="1" x14ac:dyDescent="0.3">
      <c r="A87" s="37"/>
      <c r="B87" s="41"/>
      <c r="C87" s="46" t="s">
        <v>27</v>
      </c>
      <c r="D87" s="102"/>
      <c r="E87" s="91"/>
      <c r="F87" s="45" t="s">
        <v>17</v>
      </c>
      <c r="G87" s="60" t="s">
        <v>32</v>
      </c>
      <c r="H87" s="103"/>
      <c r="I87" s="94" t="str">
        <f>IF(E87=0,"0,00 €",+E87*H87)</f>
        <v>0,00 €</v>
      </c>
      <c r="J87" s="71"/>
      <c r="K87" s="95">
        <f>-Q83</f>
        <v>0</v>
      </c>
      <c r="L87" s="84"/>
      <c r="M87" s="78"/>
      <c r="N87" s="37"/>
    </row>
    <row r="88" spans="1:20" ht="18" customHeight="1" x14ac:dyDescent="0.3">
      <c r="A88" s="37"/>
      <c r="B88" s="41"/>
      <c r="C88" s="46"/>
      <c r="D88" s="102"/>
      <c r="E88" s="45"/>
      <c r="F88" s="45"/>
      <c r="G88" s="60"/>
      <c r="H88" s="107"/>
      <c r="I88" s="94"/>
      <c r="J88" s="71"/>
      <c r="K88" s="95"/>
      <c r="L88" s="84"/>
      <c r="M88" s="78"/>
      <c r="N88" s="37"/>
    </row>
    <row r="89" spans="1:20" ht="18" customHeight="1" x14ac:dyDescent="0.3">
      <c r="A89" s="37"/>
      <c r="B89" s="41"/>
      <c r="C89" s="105" t="s">
        <v>234</v>
      </c>
      <c r="D89" s="102"/>
      <c r="E89" s="45"/>
      <c r="F89" s="45"/>
      <c r="G89" s="60"/>
      <c r="H89" s="100"/>
      <c r="I89" s="94"/>
      <c r="J89" s="71"/>
      <c r="K89" s="104"/>
      <c r="L89" s="84"/>
      <c r="M89" s="78"/>
      <c r="N89" s="37"/>
    </row>
    <row r="90" spans="1:20" ht="18" customHeight="1" x14ac:dyDescent="0.3">
      <c r="A90" s="37"/>
      <c r="B90" s="41"/>
      <c r="C90" s="290" t="s">
        <v>220</v>
      </c>
      <c r="D90" s="102"/>
      <c r="E90" s="45"/>
      <c r="F90" s="45"/>
      <c r="G90" s="102" t="s">
        <v>235</v>
      </c>
      <c r="H90" s="103"/>
      <c r="I90" s="94">
        <f>MAX(S90-H90,MIN(0))</f>
        <v>0</v>
      </c>
      <c r="J90" s="71"/>
      <c r="K90" s="104"/>
      <c r="L90" s="84"/>
      <c r="M90" s="78"/>
      <c r="N90" s="37"/>
      <c r="P90" s="30" t="b">
        <v>0</v>
      </c>
      <c r="Q90" s="31" t="e">
        <f>$H$27*20%</f>
        <v>#VALUE!</v>
      </c>
      <c r="S90" s="32" t="str">
        <f>IF(P90=TRUE,Q90,"0,00 €")</f>
        <v>0,00 €</v>
      </c>
    </row>
    <row r="91" spans="1:20" ht="18" customHeight="1" x14ac:dyDescent="0.3">
      <c r="A91" s="37"/>
      <c r="B91" s="41"/>
      <c r="C91" s="290" t="s">
        <v>26</v>
      </c>
      <c r="D91" s="102"/>
      <c r="E91" s="45"/>
      <c r="F91" s="45"/>
      <c r="G91" s="102" t="s">
        <v>235</v>
      </c>
      <c r="H91" s="103"/>
      <c r="I91" s="94">
        <f>MAX(S91-H91,MIN(0))</f>
        <v>0</v>
      </c>
      <c r="J91" s="71"/>
      <c r="K91" s="104"/>
      <c r="L91" s="84"/>
      <c r="M91" s="78"/>
      <c r="N91" s="37"/>
      <c r="P91" s="30" t="b">
        <v>0</v>
      </c>
      <c r="Q91" s="31" t="e">
        <f>$H$27*40%</f>
        <v>#VALUE!</v>
      </c>
      <c r="S91" s="32" t="str">
        <f>IF(P91=TRUE,Q91,"0,00 €")</f>
        <v>0,00 €</v>
      </c>
    </row>
    <row r="92" spans="1:20" ht="18" customHeight="1" x14ac:dyDescent="0.3">
      <c r="A92" s="37"/>
      <c r="B92" s="41"/>
      <c r="C92" s="290" t="s">
        <v>27</v>
      </c>
      <c r="D92" s="102"/>
      <c r="E92" s="45"/>
      <c r="F92" s="45"/>
      <c r="G92" s="102" t="s">
        <v>235</v>
      </c>
      <c r="H92" s="103"/>
      <c r="I92" s="94">
        <f>MAX(S92-H92,MIN(0))</f>
        <v>0</v>
      </c>
      <c r="J92" s="71"/>
      <c r="K92" s="95">
        <f>-T95</f>
        <v>0</v>
      </c>
      <c r="L92" s="84"/>
      <c r="M92" s="78"/>
      <c r="N92" s="37"/>
      <c r="P92" s="30" t="b">
        <v>0</v>
      </c>
      <c r="Q92" s="31" t="e">
        <f>$H$27*40%</f>
        <v>#VALUE!</v>
      </c>
      <c r="S92" s="32" t="str">
        <f>IF(P92=TRUE,Q92,"0,00 €")</f>
        <v>0,00 €</v>
      </c>
    </row>
    <row r="93" spans="1:20" ht="18" customHeight="1" x14ac:dyDescent="0.3">
      <c r="A93" s="37"/>
      <c r="B93" s="41"/>
      <c r="C93" s="46"/>
      <c r="D93" s="102"/>
      <c r="E93" s="45"/>
      <c r="F93" s="45"/>
      <c r="G93" s="102"/>
      <c r="H93" s="107"/>
      <c r="I93" s="94"/>
      <c r="J93" s="71"/>
      <c r="K93" s="95"/>
      <c r="L93" s="84"/>
      <c r="M93" s="78"/>
      <c r="N93" s="37"/>
      <c r="P93" s="30"/>
      <c r="Q93" s="31"/>
      <c r="S93" s="32"/>
    </row>
    <row r="94" spans="1:20" ht="18" customHeight="1" x14ac:dyDescent="0.3">
      <c r="A94" s="37"/>
      <c r="B94" s="41"/>
      <c r="C94" s="46" t="str">
        <f>IF(Q107=FALSE,"","Die Kürzungsbeträge werden um die Höhe der Sachbezugswerte gemindert")</f>
        <v/>
      </c>
      <c r="D94" s="102"/>
      <c r="E94" s="45"/>
      <c r="F94" s="45"/>
      <c r="G94" s="102"/>
      <c r="H94" s="107"/>
      <c r="I94" s="94"/>
      <c r="J94" s="71"/>
      <c r="K94" s="95" t="str">
        <f>IF(Q107=FALSE,"",-K111)</f>
        <v/>
      </c>
      <c r="L94" s="84"/>
      <c r="M94" s="78"/>
      <c r="N94" s="37"/>
      <c r="P94" s="30"/>
      <c r="Q94" s="31"/>
      <c r="S94" s="32"/>
    </row>
    <row r="95" spans="1:20" ht="18" customHeight="1" x14ac:dyDescent="0.3">
      <c r="A95" s="37"/>
      <c r="B95" s="41"/>
      <c r="C95" s="46"/>
      <c r="D95" s="102"/>
      <c r="E95" s="45"/>
      <c r="F95" s="45"/>
      <c r="G95" s="102"/>
      <c r="H95" s="107"/>
      <c r="I95" s="94"/>
      <c r="J95" s="71"/>
      <c r="K95" s="95"/>
      <c r="L95" s="84"/>
      <c r="M95" s="78"/>
      <c r="N95" s="37"/>
      <c r="P95" s="30"/>
      <c r="Q95" s="31"/>
      <c r="S95" s="33">
        <f>SUM(S90:S92)</f>
        <v>0</v>
      </c>
      <c r="T95" s="31">
        <f>MIN(I90+I91+I92,MAX(H31))</f>
        <v>0</v>
      </c>
    </row>
    <row r="96" spans="1:20" ht="26.25" customHeight="1" x14ac:dyDescent="0.3">
      <c r="A96" s="37"/>
      <c r="B96" s="41"/>
      <c r="C96" s="98" t="s">
        <v>28</v>
      </c>
      <c r="D96" s="63"/>
      <c r="E96" s="99"/>
      <c r="F96" s="45"/>
      <c r="G96" s="60"/>
      <c r="H96" s="100"/>
      <c r="I96" s="97"/>
      <c r="J96" s="71"/>
      <c r="K96" s="71"/>
      <c r="L96" s="45"/>
      <c r="M96" s="78"/>
      <c r="N96" s="37"/>
    </row>
    <row r="97" spans="1:19" ht="5.0999999999999996" customHeight="1" x14ac:dyDescent="0.3">
      <c r="A97" s="37"/>
      <c r="B97" s="41"/>
      <c r="C97" s="101"/>
      <c r="D97" s="63"/>
      <c r="E97" s="99"/>
      <c r="F97" s="45"/>
      <c r="G97" s="60"/>
      <c r="H97" s="100"/>
      <c r="I97" s="97"/>
      <c r="J97" s="71"/>
      <c r="K97" s="71"/>
      <c r="L97" s="45"/>
      <c r="M97" s="78"/>
      <c r="N97" s="37"/>
    </row>
    <row r="98" spans="1:19" ht="18" customHeight="1" x14ac:dyDescent="0.3">
      <c r="A98" s="37"/>
      <c r="B98" s="41"/>
      <c r="C98" s="46" t="s">
        <v>25</v>
      </c>
      <c r="D98" s="102"/>
      <c r="E98" s="45">
        <f>+E41</f>
        <v>0</v>
      </c>
      <c r="F98" s="45" t="s">
        <v>17</v>
      </c>
      <c r="G98" s="60" t="s">
        <v>32</v>
      </c>
      <c r="H98" s="282">
        <f>+H41</f>
        <v>0</v>
      </c>
      <c r="I98" s="94">
        <f>+E98*H98</f>
        <v>0</v>
      </c>
      <c r="J98" s="71"/>
      <c r="K98" s="71"/>
      <c r="L98" s="45"/>
      <c r="M98" s="78"/>
      <c r="N98" s="37"/>
    </row>
    <row r="99" spans="1:19" ht="18" customHeight="1" x14ac:dyDescent="0.3">
      <c r="A99" s="37"/>
      <c r="B99" s="41"/>
      <c r="C99" s="46" t="s">
        <v>26</v>
      </c>
      <c r="D99" s="102"/>
      <c r="E99" s="91"/>
      <c r="F99" s="45" t="s">
        <v>17</v>
      </c>
      <c r="G99" s="60" t="s">
        <v>32</v>
      </c>
      <c r="H99" s="109"/>
      <c r="I99" s="94">
        <f>+E99*H99</f>
        <v>0</v>
      </c>
      <c r="J99" s="71"/>
      <c r="K99" s="71"/>
      <c r="L99" s="45"/>
      <c r="M99" s="78"/>
      <c r="N99" s="37"/>
    </row>
    <row r="100" spans="1:19" ht="26.25" customHeight="1" x14ac:dyDescent="0.3">
      <c r="A100" s="37"/>
      <c r="B100" s="41"/>
      <c r="C100" s="46" t="s">
        <v>27</v>
      </c>
      <c r="D100" s="102"/>
      <c r="E100" s="91"/>
      <c r="F100" s="45" t="s">
        <v>17</v>
      </c>
      <c r="G100" s="60" t="s">
        <v>32</v>
      </c>
      <c r="H100" s="109"/>
      <c r="I100" s="94">
        <f>+E100*H100</f>
        <v>0</v>
      </c>
      <c r="J100" s="71"/>
      <c r="K100" s="95">
        <f>-SUM(I98+I99+I100)</f>
        <v>0</v>
      </c>
      <c r="L100" s="45"/>
      <c r="M100" s="91"/>
      <c r="N100" s="37"/>
    </row>
    <row r="101" spans="1:19" ht="9.9499999999999993" customHeight="1" x14ac:dyDescent="0.3">
      <c r="A101" s="37"/>
      <c r="B101" s="41"/>
      <c r="C101" s="50"/>
      <c r="D101" s="50"/>
      <c r="E101" s="50"/>
      <c r="F101" s="50"/>
      <c r="G101" s="50"/>
      <c r="H101" s="50"/>
      <c r="I101" s="51"/>
      <c r="J101" s="71"/>
      <c r="K101" s="71"/>
      <c r="L101" s="45"/>
      <c r="M101" s="78"/>
      <c r="N101" s="37"/>
    </row>
    <row r="102" spans="1:19" ht="18.75" x14ac:dyDescent="0.3">
      <c r="A102" s="37"/>
      <c r="B102" s="37"/>
      <c r="C102" s="45"/>
      <c r="D102" s="45"/>
      <c r="E102" s="45"/>
      <c r="F102" s="45"/>
      <c r="G102" s="45"/>
      <c r="H102" s="45"/>
      <c r="I102" s="81"/>
      <c r="J102" s="71"/>
      <c r="K102" s="71"/>
      <c r="L102" s="45"/>
      <c r="M102" s="78"/>
      <c r="N102" s="37"/>
    </row>
    <row r="103" spans="1:19" ht="9.9499999999999993" customHeight="1" x14ac:dyDescent="0.3">
      <c r="A103" s="37"/>
      <c r="B103" s="41"/>
      <c r="C103" s="52"/>
      <c r="D103" s="52"/>
      <c r="E103" s="52"/>
      <c r="F103" s="52"/>
      <c r="G103" s="52"/>
      <c r="H103" s="52"/>
      <c r="I103" s="88"/>
      <c r="J103" s="71"/>
      <c r="K103" s="71"/>
      <c r="L103" s="45"/>
      <c r="M103" s="78"/>
      <c r="N103" s="37"/>
    </row>
    <row r="104" spans="1:19" ht="18.75" x14ac:dyDescent="0.3">
      <c r="A104" s="37"/>
      <c r="B104" s="41"/>
      <c r="C104" s="405" t="s">
        <v>226</v>
      </c>
      <c r="D104" s="405"/>
      <c r="E104" s="405"/>
      <c r="F104" s="405"/>
      <c r="G104" s="405"/>
      <c r="H104" s="405"/>
      <c r="I104" s="406"/>
      <c r="J104" s="71"/>
      <c r="K104" s="71"/>
      <c r="L104" s="45"/>
      <c r="M104" s="78"/>
      <c r="N104" s="37"/>
    </row>
    <row r="105" spans="1:19" ht="9.9499999999999993" customHeight="1" x14ac:dyDescent="0.3">
      <c r="A105" s="37"/>
      <c r="B105" s="41"/>
      <c r="C105" s="45"/>
      <c r="D105" s="45"/>
      <c r="E105" s="45"/>
      <c r="F105" s="45"/>
      <c r="G105" s="45"/>
      <c r="H105" s="45"/>
      <c r="I105" s="89"/>
      <c r="J105" s="71"/>
      <c r="K105" s="71"/>
      <c r="L105" s="45"/>
      <c r="M105" s="78"/>
      <c r="N105" s="37"/>
    </row>
    <row r="106" spans="1:19" ht="18.75" x14ac:dyDescent="0.3">
      <c r="A106" s="37"/>
      <c r="B106" s="41"/>
      <c r="C106" s="46" t="s">
        <v>25</v>
      </c>
      <c r="D106" s="102"/>
      <c r="E106" s="91"/>
      <c r="F106" s="45" t="s">
        <v>17</v>
      </c>
      <c r="G106" s="60" t="str">
        <f>IF(E106="","","zu ")</f>
        <v/>
      </c>
      <c r="H106" s="100" t="str">
        <f>IF(E106="","","2,37 €")</f>
        <v/>
      </c>
      <c r="I106" s="94" t="str">
        <f>IF(E106="","0,00 €",+E106*H106)</f>
        <v>0,00 €</v>
      </c>
      <c r="J106" s="71"/>
      <c r="K106" s="71"/>
      <c r="L106" s="45"/>
      <c r="M106" s="78"/>
      <c r="N106" s="37"/>
      <c r="Q106" s="30"/>
      <c r="S106" s="34"/>
    </row>
    <row r="107" spans="1:19" ht="18" customHeight="1" x14ac:dyDescent="0.3">
      <c r="A107" s="37"/>
      <c r="B107" s="41"/>
      <c r="C107" s="46" t="s">
        <v>26</v>
      </c>
      <c r="D107" s="102"/>
      <c r="E107" s="91"/>
      <c r="F107" s="45" t="s">
        <v>17</v>
      </c>
      <c r="G107" s="60" t="str">
        <f>IF(E107="","","zu ")</f>
        <v/>
      </c>
      <c r="H107" s="100" t="str">
        <f>IF(E107="","","4,57 €")</f>
        <v/>
      </c>
      <c r="I107" s="94" t="str">
        <f>IF(E107="","0,00 €",+E107*H107)</f>
        <v>0,00 €</v>
      </c>
      <c r="J107" s="71"/>
      <c r="K107" s="71"/>
      <c r="L107" s="45"/>
      <c r="M107" s="78"/>
      <c r="N107" s="37"/>
      <c r="Q107" s="30" t="b">
        <v>0</v>
      </c>
      <c r="S107" s="34"/>
    </row>
    <row r="108" spans="1:19" ht="18" customHeight="1" x14ac:dyDescent="0.3">
      <c r="A108" s="37"/>
      <c r="B108" s="41"/>
      <c r="C108" s="46" t="s">
        <v>27</v>
      </c>
      <c r="D108" s="102"/>
      <c r="E108" s="91"/>
      <c r="F108" s="45" t="s">
        <v>17</v>
      </c>
      <c r="G108" s="60" t="str">
        <f>IF(E108="","","zu ")</f>
        <v/>
      </c>
      <c r="H108" s="100" t="str">
        <f>IF(E108="","","4,57 €")</f>
        <v/>
      </c>
      <c r="I108" s="94" t="str">
        <f>IF(E108="","0,00 €",+E108*H108)</f>
        <v>0,00 €</v>
      </c>
      <c r="J108" s="71"/>
      <c r="K108" s="71"/>
      <c r="L108" s="45"/>
      <c r="M108" s="78"/>
      <c r="N108" s="37"/>
      <c r="S108" s="34"/>
    </row>
    <row r="109" spans="1:19" ht="5.0999999999999996" customHeight="1" x14ac:dyDescent="0.3">
      <c r="A109" s="37"/>
      <c r="B109" s="41"/>
      <c r="C109" s="46"/>
      <c r="D109" s="102"/>
      <c r="E109" s="110"/>
      <c r="F109" s="45"/>
      <c r="G109" s="111"/>
      <c r="H109" s="112"/>
      <c r="I109" s="113"/>
      <c r="J109" s="71"/>
      <c r="K109" s="71"/>
      <c r="L109" s="45"/>
      <c r="M109" s="78"/>
      <c r="N109" s="37"/>
    </row>
    <row r="110" spans="1:19" ht="5.0999999999999996" customHeight="1" x14ac:dyDescent="0.3">
      <c r="A110" s="37"/>
      <c r="B110" s="41"/>
      <c r="C110" s="46"/>
      <c r="D110" s="102"/>
      <c r="E110" s="110"/>
      <c r="F110" s="45"/>
      <c r="G110" s="60"/>
      <c r="H110" s="108"/>
      <c r="I110" s="97"/>
      <c r="J110" s="71"/>
      <c r="K110" s="71"/>
      <c r="L110" s="45"/>
      <c r="M110" s="78"/>
      <c r="N110" s="37"/>
    </row>
    <row r="111" spans="1:19" ht="18.75" x14ac:dyDescent="0.3">
      <c r="A111" s="37"/>
      <c r="B111" s="41"/>
      <c r="C111" s="46" t="s">
        <v>29</v>
      </c>
      <c r="D111" s="45" t="s">
        <v>3</v>
      </c>
      <c r="E111" s="45"/>
      <c r="F111" s="45"/>
      <c r="G111" s="45"/>
      <c r="H111" s="45"/>
      <c r="I111" s="114">
        <f>SUM(I106:I108)</f>
        <v>0</v>
      </c>
      <c r="J111" s="71"/>
      <c r="K111" s="83" t="str">
        <f>IF(Q107=FALSE,"0,00 €",-I111)</f>
        <v>0,00 €</v>
      </c>
      <c r="L111" s="45"/>
      <c r="M111" s="78"/>
      <c r="N111" s="37"/>
    </row>
    <row r="112" spans="1:19" ht="5.0999999999999996" customHeight="1" thickBot="1" x14ac:dyDescent="0.35">
      <c r="A112" s="37"/>
      <c r="B112" s="41"/>
      <c r="C112" s="396" t="s">
        <v>3</v>
      </c>
      <c r="D112" s="396"/>
      <c r="E112" s="396"/>
      <c r="F112" s="396"/>
      <c r="G112" s="45"/>
      <c r="H112" s="63"/>
      <c r="I112" s="115"/>
      <c r="J112" s="71"/>
      <c r="K112" s="71"/>
      <c r="L112" s="45"/>
      <c r="M112" s="78"/>
      <c r="N112" s="37"/>
    </row>
    <row r="113" spans="1:14" ht="9.9499999999999993" customHeight="1" thickTop="1" x14ac:dyDescent="0.3">
      <c r="A113" s="37"/>
      <c r="B113" s="41"/>
      <c r="C113" s="50"/>
      <c r="D113" s="50"/>
      <c r="E113" s="50"/>
      <c r="F113" s="50"/>
      <c r="G113" s="50"/>
      <c r="H113" s="50"/>
      <c r="I113" s="116"/>
      <c r="J113" s="71"/>
      <c r="K113" s="71"/>
      <c r="L113" s="45"/>
      <c r="M113" s="78"/>
      <c r="N113" s="37"/>
    </row>
    <row r="114" spans="1:14" ht="18.75" x14ac:dyDescent="0.3">
      <c r="A114" s="37"/>
      <c r="B114" s="37"/>
      <c r="C114" s="45"/>
      <c r="D114" s="45"/>
      <c r="E114" s="45"/>
      <c r="F114" s="45"/>
      <c r="G114" s="45"/>
      <c r="H114" s="45"/>
      <c r="I114" s="45"/>
      <c r="J114" s="71"/>
      <c r="K114" s="71"/>
      <c r="L114" s="45"/>
      <c r="M114" s="78"/>
      <c r="N114" s="37"/>
    </row>
    <row r="115" spans="1:14" ht="19.5" thickBot="1" x14ac:dyDescent="0.35">
      <c r="A115" s="37"/>
      <c r="B115" s="37"/>
      <c r="C115" s="117"/>
      <c r="D115" s="117"/>
      <c r="E115" s="117"/>
      <c r="F115" s="117"/>
      <c r="G115" s="117"/>
      <c r="H115" s="117"/>
      <c r="I115" s="117"/>
      <c r="J115" s="118"/>
      <c r="K115" s="71"/>
      <c r="L115" s="45"/>
      <c r="M115" s="78"/>
      <c r="N115" s="37"/>
    </row>
    <row r="116" spans="1:14" ht="18.75" x14ac:dyDescent="0.3">
      <c r="A116" s="37"/>
      <c r="B116" s="38"/>
      <c r="C116" s="45"/>
      <c r="D116" s="45"/>
      <c r="E116" s="45"/>
      <c r="F116" s="45"/>
      <c r="G116" s="45"/>
      <c r="H116" s="45"/>
      <c r="I116" s="45"/>
      <c r="J116" s="45"/>
      <c r="K116" s="283">
        <f>IF(Q107=FALSE,SUM(K25:K114),SUM(K25:K114))</f>
        <v>0</v>
      </c>
      <c r="L116" s="45"/>
      <c r="M116" s="78"/>
      <c r="N116" s="37"/>
    </row>
    <row r="117" spans="1:14" ht="18.75" x14ac:dyDescent="0.3">
      <c r="A117" s="37"/>
      <c r="B117" s="38"/>
      <c r="C117" s="119"/>
      <c r="D117" s="45"/>
      <c r="E117" s="45"/>
      <c r="F117" s="45"/>
      <c r="G117" s="45"/>
      <c r="H117" s="395" t="s">
        <v>34</v>
      </c>
      <c r="I117" s="368"/>
      <c r="J117" s="45"/>
      <c r="K117" s="95">
        <f>MAX(K116,MIN(0))</f>
        <v>0</v>
      </c>
      <c r="L117" s="120"/>
      <c r="M117" s="91"/>
      <c r="N117" s="37"/>
    </row>
    <row r="118" spans="1:14" ht="7.5" customHeight="1" x14ac:dyDescent="0.3">
      <c r="A118" s="37"/>
      <c r="B118" s="38"/>
      <c r="C118" s="45"/>
      <c r="D118" s="45"/>
      <c r="E118" s="45"/>
      <c r="F118" s="45"/>
      <c r="G118" s="45"/>
      <c r="H118" s="45"/>
      <c r="I118" s="54"/>
      <c r="J118" s="45"/>
      <c r="K118" s="95"/>
      <c r="L118" s="120"/>
      <c r="M118" s="78"/>
      <c r="N118" s="37"/>
    </row>
    <row r="119" spans="1:14" ht="18.75" x14ac:dyDescent="0.3">
      <c r="A119" s="37"/>
      <c r="B119" s="38"/>
      <c r="C119" s="119"/>
      <c r="D119" s="45"/>
      <c r="E119" s="45"/>
      <c r="F119" s="45"/>
      <c r="G119" s="45"/>
      <c r="H119" s="395" t="s">
        <v>244</v>
      </c>
      <c r="I119" s="368"/>
      <c r="J119" s="45"/>
      <c r="K119" s="284"/>
      <c r="L119" s="120"/>
      <c r="M119" s="91"/>
      <c r="N119" s="37"/>
    </row>
    <row r="120" spans="1:14" ht="7.5" customHeight="1" x14ac:dyDescent="0.3">
      <c r="A120" s="37"/>
      <c r="B120" s="38"/>
      <c r="C120" s="45"/>
      <c r="D120" s="45"/>
      <c r="E120" s="45"/>
      <c r="F120" s="45"/>
      <c r="G120" s="45"/>
      <c r="H120" s="45"/>
      <c r="I120" s="54"/>
      <c r="J120" s="45"/>
      <c r="K120" s="95"/>
      <c r="L120" s="120"/>
      <c r="M120" s="78"/>
      <c r="N120" s="37"/>
    </row>
    <row r="121" spans="1:14" ht="18.75" x14ac:dyDescent="0.3">
      <c r="A121" s="37"/>
      <c r="B121" s="38"/>
      <c r="C121" s="119"/>
      <c r="D121" s="45"/>
      <c r="E121" s="45"/>
      <c r="F121" s="45"/>
      <c r="G121" s="45"/>
      <c r="H121" s="395" t="s">
        <v>249</v>
      </c>
      <c r="I121" s="368"/>
      <c r="J121" s="45"/>
      <c r="K121" s="95">
        <f>K117-K119</f>
        <v>0</v>
      </c>
      <c r="L121" s="120"/>
      <c r="M121" s="91"/>
      <c r="N121" s="37"/>
    </row>
    <row r="122" spans="1:14" ht="19.5" thickBot="1" x14ac:dyDescent="0.35">
      <c r="A122" s="37"/>
      <c r="B122" s="38"/>
      <c r="C122" s="117"/>
      <c r="D122" s="117"/>
      <c r="E122" s="117"/>
      <c r="F122" s="117"/>
      <c r="G122" s="117"/>
      <c r="H122" s="117"/>
      <c r="I122" s="117"/>
      <c r="J122" s="117"/>
      <c r="K122" s="118"/>
      <c r="L122" s="45"/>
      <c r="M122" s="121"/>
      <c r="N122" s="37"/>
    </row>
    <row r="123" spans="1:14" ht="18.75" x14ac:dyDescent="0.3">
      <c r="A123" s="37"/>
      <c r="B123" s="37"/>
      <c r="C123" s="45"/>
      <c r="D123" s="45"/>
      <c r="E123" s="45"/>
      <c r="F123" s="45"/>
      <c r="G123" s="45"/>
      <c r="H123" s="45"/>
      <c r="I123" s="45"/>
      <c r="J123" s="45"/>
      <c r="K123" s="45"/>
      <c r="L123" s="45"/>
      <c r="M123" s="45"/>
      <c r="N123" s="37"/>
    </row>
    <row r="124" spans="1:14" ht="18.75" x14ac:dyDescent="0.3">
      <c r="A124" s="37"/>
      <c r="B124" s="37"/>
      <c r="C124" s="46" t="s">
        <v>19</v>
      </c>
      <c r="D124" s="45" t="s">
        <v>246</v>
      </c>
      <c r="E124" s="45"/>
      <c r="F124" s="45"/>
      <c r="G124" s="45"/>
      <c r="H124" s="45"/>
      <c r="I124" s="45"/>
      <c r="J124" s="45"/>
      <c r="K124" s="45"/>
      <c r="L124" s="45"/>
      <c r="M124" s="45"/>
      <c r="N124" s="37"/>
    </row>
    <row r="125" spans="1:14" ht="18.75" x14ac:dyDescent="0.3">
      <c r="A125" s="37"/>
      <c r="B125" s="37"/>
      <c r="C125" s="45"/>
      <c r="D125" s="45" t="s">
        <v>247</v>
      </c>
      <c r="E125" s="45"/>
      <c r="F125" s="45"/>
      <c r="G125" s="45"/>
      <c r="H125" s="45"/>
      <c r="I125" s="45"/>
      <c r="J125" s="45"/>
      <c r="K125" s="45"/>
      <c r="L125" s="45"/>
      <c r="M125" s="45"/>
      <c r="N125" s="37"/>
    </row>
    <row r="126" spans="1:14" ht="5.0999999999999996" customHeight="1" x14ac:dyDescent="0.3">
      <c r="A126" s="37"/>
      <c r="B126" s="37"/>
      <c r="C126" s="45"/>
      <c r="D126" s="45"/>
      <c r="E126" s="45"/>
      <c r="F126" s="45"/>
      <c r="G126" s="45"/>
      <c r="H126" s="45"/>
      <c r="I126" s="45"/>
      <c r="J126" s="45"/>
      <c r="K126" s="45"/>
      <c r="L126" s="45"/>
      <c r="M126" s="45"/>
      <c r="N126" s="37"/>
    </row>
    <row r="127" spans="1:14" ht="18.75" x14ac:dyDescent="0.3">
      <c r="A127" s="37"/>
      <c r="B127" s="37"/>
      <c r="C127" s="45"/>
      <c r="D127" s="45" t="s">
        <v>250</v>
      </c>
      <c r="E127" s="45"/>
      <c r="F127" s="45"/>
      <c r="G127" s="45"/>
      <c r="H127" s="45"/>
      <c r="I127" s="45"/>
      <c r="J127" s="45"/>
      <c r="K127" s="45"/>
      <c r="L127" s="45"/>
      <c r="M127" s="45"/>
      <c r="N127" s="37"/>
    </row>
    <row r="128" spans="1:14" ht="5.0999999999999996" customHeight="1" x14ac:dyDescent="0.3">
      <c r="A128" s="37"/>
      <c r="B128" s="37"/>
      <c r="C128" s="45"/>
      <c r="D128" s="45"/>
      <c r="E128" s="45"/>
      <c r="F128" s="45"/>
      <c r="G128" s="45"/>
      <c r="H128" s="45"/>
      <c r="I128" s="45"/>
      <c r="J128" s="45"/>
      <c r="K128" s="45"/>
      <c r="L128" s="45"/>
      <c r="M128" s="45"/>
      <c r="N128" s="37"/>
    </row>
    <row r="129" spans="3:4" ht="15" x14ac:dyDescent="0.2"/>
    <row r="130" spans="3:4" ht="15" x14ac:dyDescent="0.2">
      <c r="D130" s="36"/>
    </row>
    <row r="131" spans="3:4" ht="19.5" hidden="1" x14ac:dyDescent="0.25">
      <c r="C131" s="35"/>
      <c r="D131" s="35"/>
    </row>
    <row r="132" spans="3:4" ht="15" hidden="1" x14ac:dyDescent="0.2"/>
    <row r="133" spans="3:4" ht="15" hidden="1" x14ac:dyDescent="0.2"/>
    <row r="134" spans="3:4" ht="15" hidden="1" x14ac:dyDescent="0.2"/>
    <row r="135" spans="3:4" ht="15" hidden="1" x14ac:dyDescent="0.2"/>
    <row r="136" spans="3:4" ht="15" hidden="1" x14ac:dyDescent="0.2"/>
    <row r="137" spans="3:4" ht="15" hidden="1" x14ac:dyDescent="0.2"/>
    <row r="138" spans="3:4" ht="15" hidden="1" x14ac:dyDescent="0.2"/>
    <row r="139" spans="3:4" ht="15" hidden="1" x14ac:dyDescent="0.2"/>
    <row r="140" spans="3:4" ht="15" hidden="1" x14ac:dyDescent="0.2"/>
    <row r="141" spans="3:4" ht="15" hidden="1" x14ac:dyDescent="0.2"/>
    <row r="142" spans="3:4" ht="15" hidden="1" x14ac:dyDescent="0.2"/>
    <row r="143" spans="3:4" ht="15" hidden="1" x14ac:dyDescent="0.2"/>
    <row r="144" spans="3:4" ht="15" hidden="1" x14ac:dyDescent="0.2"/>
    <row r="145" ht="15" hidden="1" x14ac:dyDescent="0.2"/>
    <row r="146" ht="15" hidden="1" x14ac:dyDescent="0.2"/>
    <row r="147" ht="15" hidden="1" x14ac:dyDescent="0.2"/>
    <row r="148" ht="15" hidden="1" x14ac:dyDescent="0.2"/>
    <row r="149" ht="15" hidden="1" x14ac:dyDescent="0.2"/>
    <row r="150" ht="15" hidden="1" x14ac:dyDescent="0.2"/>
    <row r="151" ht="15" hidden="1" x14ac:dyDescent="0.2"/>
  </sheetData>
  <sheetProtection algorithmName="SHA-512" hashValue="2LXV4RSMePHzYyESOEUJUSPKE0/HhXla2w09sIR3kgX+r6TSArcOynFMqABuGym2S0VpzgMHVWlISGAOAw5H2g==" saltValue="5xXDjFS16vcYI0bYejFAZg==" spinCount="100000" sheet="1" selectLockedCells="1"/>
  <mergeCells count="27">
    <mergeCell ref="H117:I117"/>
    <mergeCell ref="H119:I119"/>
    <mergeCell ref="H121:I121"/>
    <mergeCell ref="C1:M1"/>
    <mergeCell ref="C25:D25"/>
    <mergeCell ref="C36:D36"/>
    <mergeCell ref="E36:F36"/>
    <mergeCell ref="G36:H36"/>
    <mergeCell ref="C112:F112"/>
    <mergeCell ref="D17:K17"/>
    <mergeCell ref="D18:K18"/>
    <mergeCell ref="D22:G22"/>
    <mergeCell ref="D57:F57"/>
    <mergeCell ref="C17:C18"/>
    <mergeCell ref="C104:I104"/>
    <mergeCell ref="C63:F63"/>
    <mergeCell ref="G69:H69"/>
    <mergeCell ref="D4:K4"/>
    <mergeCell ref="D9:E9"/>
    <mergeCell ref="D12:E12"/>
    <mergeCell ref="D14:E14"/>
    <mergeCell ref="D6:K6"/>
    <mergeCell ref="C65:F65"/>
    <mergeCell ref="C47:D47"/>
    <mergeCell ref="C61:D61"/>
    <mergeCell ref="C69:D69"/>
    <mergeCell ref="E69:F69"/>
  </mergeCells>
  <phoneticPr fontId="0" type="noConversion"/>
  <dataValidations count="2">
    <dataValidation type="time" allowBlank="1" showInputMessage="1" showErrorMessage="1" errorTitle="Hinweis zur Eingabe" error="Bitte geben Sie die Uhrzeit mit Doppelpunkt ein; z.B. 15:00." sqref="G12 G14" xr:uid="{00000000-0002-0000-0500-000000000000}">
      <formula1>0</formula1>
      <formula2>0.999305555555556</formula2>
    </dataValidation>
    <dataValidation type="date" allowBlank="1" showInputMessage="1" showErrorMessage="1" errorTitle="Hinweis zur Eingabe" error="Sie haben ein Datum erfasst, welches nicht dem erforderlichen Datumsformat entspricht, z.B. 01.01.2026 oder außerhalb des Jahres 2026 liegt._x000a__x000a_Bitte berichtigen Sie Ihre Eingabe." sqref="D14:E14 D12:E12" xr:uid="{00000000-0002-0000-0500-000001000000}">
      <formula1>46023</formula1>
      <formula2>46397</formula2>
    </dataValidation>
  </dataValidations>
  <printOptions horizontalCentered="1" verticalCentered="1"/>
  <pageMargins left="0.78740157480314965" right="0.19685039370078741" top="0.19685039370078741" bottom="0.39370078740157483" header="0" footer="0"/>
  <pageSetup paperSize="9" scale="38" orientation="portrait" verticalDpi="300" r:id="rId1"/>
  <headerFooter alignWithMargins="0"/>
  <rowBreaks count="1" manualBreakCount="1">
    <brk id="31" max="16383" man="1"/>
  </rowBreaks>
  <colBreaks count="1" manualBreakCount="1">
    <brk id="4"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2314" r:id="rId4" name="Check Box 26">
              <controlPr locked="0" defaultSize="0" autoFill="0" autoLine="0" autoPict="0">
                <anchor moveWithCells="1">
                  <from>
                    <xdr:col>8</xdr:col>
                    <xdr:colOff>219075</xdr:colOff>
                    <xdr:row>101</xdr:row>
                    <xdr:rowOff>142875</xdr:rowOff>
                  </from>
                  <to>
                    <xdr:col>8</xdr:col>
                    <xdr:colOff>857250</xdr:colOff>
                    <xdr:row>105</xdr:row>
                    <xdr:rowOff>66675</xdr:rowOff>
                  </to>
                </anchor>
              </controlPr>
            </control>
          </mc:Choice>
        </mc:AlternateContent>
        <mc:AlternateContent xmlns:mc="http://schemas.openxmlformats.org/markup-compatibility/2006">
          <mc:Choice Requires="x14">
            <control shapeId="12324" r:id="rId5" name="Check Box 36">
              <controlPr locked="0" defaultSize="0" autoFill="0" autoLine="0" autoPict="0">
                <anchor moveWithCells="1">
                  <from>
                    <xdr:col>2</xdr:col>
                    <xdr:colOff>1905000</xdr:colOff>
                    <xdr:row>74</xdr:row>
                    <xdr:rowOff>0</xdr:rowOff>
                  </from>
                  <to>
                    <xdr:col>2</xdr:col>
                    <xdr:colOff>2209800</xdr:colOff>
                    <xdr:row>74</xdr:row>
                    <xdr:rowOff>219075</xdr:rowOff>
                  </to>
                </anchor>
              </controlPr>
            </control>
          </mc:Choice>
        </mc:AlternateContent>
        <mc:AlternateContent xmlns:mc="http://schemas.openxmlformats.org/markup-compatibility/2006">
          <mc:Choice Requires="x14">
            <control shapeId="12325" r:id="rId6" name="Check Box 37">
              <controlPr locked="0" defaultSize="0" autoFill="0" autoLine="0" autoPict="0">
                <anchor moveWithCells="1">
                  <from>
                    <xdr:col>2</xdr:col>
                    <xdr:colOff>1905000</xdr:colOff>
                    <xdr:row>75</xdr:row>
                    <xdr:rowOff>0</xdr:rowOff>
                  </from>
                  <to>
                    <xdr:col>2</xdr:col>
                    <xdr:colOff>2209800</xdr:colOff>
                    <xdr:row>75</xdr:row>
                    <xdr:rowOff>219075</xdr:rowOff>
                  </to>
                </anchor>
              </controlPr>
            </control>
          </mc:Choice>
        </mc:AlternateContent>
        <mc:AlternateContent xmlns:mc="http://schemas.openxmlformats.org/markup-compatibility/2006">
          <mc:Choice Requires="x14">
            <control shapeId="12326" r:id="rId7" name="Check Box 38">
              <controlPr locked="0" defaultSize="0" autoFill="0" autoLine="0" autoPict="0">
                <anchor moveWithCells="1">
                  <from>
                    <xdr:col>2</xdr:col>
                    <xdr:colOff>1905000</xdr:colOff>
                    <xdr:row>76</xdr:row>
                    <xdr:rowOff>0</xdr:rowOff>
                  </from>
                  <to>
                    <xdr:col>2</xdr:col>
                    <xdr:colOff>2209800</xdr:colOff>
                    <xdr:row>76</xdr:row>
                    <xdr:rowOff>219075</xdr:rowOff>
                  </to>
                </anchor>
              </controlPr>
            </control>
          </mc:Choice>
        </mc:AlternateContent>
        <mc:AlternateContent xmlns:mc="http://schemas.openxmlformats.org/markup-compatibility/2006">
          <mc:Choice Requires="x14">
            <control shapeId="12327" r:id="rId8" name="Check Box 39">
              <controlPr locked="0" defaultSize="0" autoFill="0" autoLine="0" autoPict="0">
                <anchor moveWithCells="1">
                  <from>
                    <xdr:col>2</xdr:col>
                    <xdr:colOff>1905000</xdr:colOff>
                    <xdr:row>89</xdr:row>
                    <xdr:rowOff>0</xdr:rowOff>
                  </from>
                  <to>
                    <xdr:col>2</xdr:col>
                    <xdr:colOff>2209800</xdr:colOff>
                    <xdr:row>90</xdr:row>
                    <xdr:rowOff>0</xdr:rowOff>
                  </to>
                </anchor>
              </controlPr>
            </control>
          </mc:Choice>
        </mc:AlternateContent>
        <mc:AlternateContent xmlns:mc="http://schemas.openxmlformats.org/markup-compatibility/2006">
          <mc:Choice Requires="x14">
            <control shapeId="12328" r:id="rId9" name="Check Box 40">
              <controlPr locked="0" defaultSize="0" autoFill="0" autoLine="0" autoPict="0">
                <anchor moveWithCells="1">
                  <from>
                    <xdr:col>2</xdr:col>
                    <xdr:colOff>1905000</xdr:colOff>
                    <xdr:row>90</xdr:row>
                    <xdr:rowOff>0</xdr:rowOff>
                  </from>
                  <to>
                    <xdr:col>2</xdr:col>
                    <xdr:colOff>2209800</xdr:colOff>
                    <xdr:row>90</xdr:row>
                    <xdr:rowOff>219075</xdr:rowOff>
                  </to>
                </anchor>
              </controlPr>
            </control>
          </mc:Choice>
        </mc:AlternateContent>
        <mc:AlternateContent xmlns:mc="http://schemas.openxmlformats.org/markup-compatibility/2006">
          <mc:Choice Requires="x14">
            <control shapeId="12329" r:id="rId10" name="Check Box 41">
              <controlPr locked="0" defaultSize="0" autoFill="0" autoLine="0" autoPict="0">
                <anchor moveWithCells="1">
                  <from>
                    <xdr:col>2</xdr:col>
                    <xdr:colOff>1905000</xdr:colOff>
                    <xdr:row>91</xdr:row>
                    <xdr:rowOff>0</xdr:rowOff>
                  </from>
                  <to>
                    <xdr:col>2</xdr:col>
                    <xdr:colOff>2209800</xdr:colOff>
                    <xdr:row>91</xdr:row>
                    <xdr:rowOff>219075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3000000}">
          <x14:formula1>
            <xm:f>Staatenübersicht!$A$9:$A$242</xm:f>
          </x14:formula1>
          <xm:sqref>D6:K6</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7">
    <pageSetUpPr fitToPage="1"/>
  </sheetPr>
  <dimension ref="A1:S90"/>
  <sheetViews>
    <sheetView showGridLines="0" showRowColHeaders="0" zoomScale="75" zoomScaleNormal="75" workbookViewId="0">
      <selection activeCell="C4" sqref="C4:J4"/>
    </sheetView>
  </sheetViews>
  <sheetFormatPr baseColWidth="10" defaultColWidth="0" defaultRowHeight="15" customHeight="1" zeroHeight="1" x14ac:dyDescent="0.2"/>
  <cols>
    <col min="1" max="1" width="2.42578125" style="24" customWidth="1"/>
    <col min="2" max="2" width="50.7109375" style="24" customWidth="1"/>
    <col min="3" max="3" width="25.7109375" style="24" customWidth="1"/>
    <col min="4" max="4" width="24.28515625" style="24" customWidth="1"/>
    <col min="5" max="5" width="12.85546875" style="24" bestFit="1" customWidth="1"/>
    <col min="6" max="6" width="15" style="24" customWidth="1"/>
    <col min="7" max="7" width="12.28515625" style="24" customWidth="1"/>
    <col min="8" max="8" width="19.42578125" style="24" customWidth="1"/>
    <col min="9" max="9" width="10.28515625" style="24" customWidth="1"/>
    <col min="10" max="10" width="22.7109375" style="24" customWidth="1"/>
    <col min="11" max="11" width="1.7109375" style="24" customWidth="1"/>
    <col min="12" max="12" width="22.7109375" style="24" customWidth="1"/>
    <col min="13" max="13" width="1.28515625" style="24" customWidth="1"/>
    <col min="14" max="14" width="16" style="24" hidden="1" customWidth="1"/>
    <col min="15" max="15" width="18.140625" style="24" hidden="1" customWidth="1"/>
    <col min="16" max="16384" width="16" style="24" hidden="1"/>
  </cols>
  <sheetData>
    <row r="1" spans="1:15" ht="39.950000000000003" customHeight="1" x14ac:dyDescent="0.2">
      <c r="B1" s="355" t="s">
        <v>400</v>
      </c>
      <c r="C1" s="356"/>
      <c r="D1" s="356"/>
      <c r="E1" s="356"/>
      <c r="F1" s="356"/>
      <c r="G1" s="356"/>
      <c r="H1" s="356"/>
      <c r="I1" s="356"/>
      <c r="J1" s="356"/>
      <c r="K1" s="356"/>
      <c r="L1" s="356"/>
    </row>
    <row r="2" spans="1:15" x14ac:dyDescent="0.2"/>
    <row r="3" spans="1:15" x14ac:dyDescent="0.2">
      <c r="A3" s="27"/>
      <c r="B3" s="25"/>
      <c r="C3" s="25"/>
      <c r="D3" s="25"/>
      <c r="E3" s="25"/>
      <c r="F3" s="25"/>
      <c r="G3" s="25"/>
      <c r="H3" s="25"/>
      <c r="I3" s="25"/>
      <c r="J3" s="26"/>
    </row>
    <row r="4" spans="1:15" s="45" customFormat="1" ht="15.75" customHeight="1" x14ac:dyDescent="0.2">
      <c r="A4" s="57"/>
      <c r="B4" s="44" t="s">
        <v>340</v>
      </c>
      <c r="C4" s="390"/>
      <c r="D4" s="390"/>
      <c r="E4" s="390"/>
      <c r="F4" s="390"/>
      <c r="G4" s="390"/>
      <c r="H4" s="390"/>
      <c r="I4" s="390"/>
      <c r="J4" s="390"/>
    </row>
    <row r="5" spans="1:15" s="45" customFormat="1" ht="15.75" customHeight="1" x14ac:dyDescent="0.2">
      <c r="A5" s="57"/>
      <c r="B5" s="46"/>
      <c r="C5" s="47"/>
      <c r="D5" s="47"/>
      <c r="E5" s="47"/>
      <c r="F5" s="47"/>
      <c r="G5" s="47"/>
      <c r="H5" s="47"/>
      <c r="I5" s="47"/>
      <c r="J5" s="48"/>
    </row>
    <row r="6" spans="1:15" s="45" customFormat="1" ht="15.75" customHeight="1" x14ac:dyDescent="0.2">
      <c r="A6" s="57"/>
      <c r="B6" s="49" t="s">
        <v>215</v>
      </c>
      <c r="C6" s="390"/>
      <c r="D6" s="390"/>
      <c r="E6" s="390"/>
      <c r="F6" s="390"/>
      <c r="G6" s="390"/>
      <c r="H6" s="390"/>
      <c r="I6" s="390"/>
      <c r="J6" s="390"/>
    </row>
    <row r="7" spans="1:15" s="45" customFormat="1" ht="18.75" x14ac:dyDescent="0.2">
      <c r="A7" s="57"/>
      <c r="B7" s="50"/>
      <c r="C7" s="50"/>
      <c r="D7" s="50"/>
      <c r="E7" s="50"/>
      <c r="F7" s="50"/>
      <c r="G7" s="50"/>
      <c r="H7" s="50"/>
      <c r="I7" s="50"/>
      <c r="J7" s="51"/>
    </row>
    <row r="8" spans="1:15" s="45" customFormat="1" ht="18.75" x14ac:dyDescent="0.2">
      <c r="A8" s="211"/>
      <c r="B8" s="52"/>
      <c r="C8" s="52"/>
      <c r="D8" s="52"/>
      <c r="E8" s="52"/>
      <c r="F8" s="52"/>
      <c r="G8" s="52"/>
      <c r="H8" s="52"/>
      <c r="I8" s="52"/>
      <c r="J8" s="53"/>
    </row>
    <row r="9" spans="1:15" s="45" customFormat="1" ht="18.75" x14ac:dyDescent="0.2">
      <c r="A9" s="211"/>
      <c r="C9" s="391" t="s">
        <v>0</v>
      </c>
      <c r="D9" s="391"/>
      <c r="F9" s="54" t="s">
        <v>1</v>
      </c>
      <c r="G9" s="54"/>
      <c r="H9" s="55" t="s">
        <v>2</v>
      </c>
      <c r="I9" s="56"/>
      <c r="J9" s="57"/>
    </row>
    <row r="10" spans="1:15" s="45" customFormat="1" ht="7.15" customHeight="1" x14ac:dyDescent="0.2">
      <c r="A10" s="211"/>
      <c r="C10" s="50"/>
      <c r="D10" s="58"/>
      <c r="F10" s="58"/>
      <c r="G10" s="54"/>
      <c r="H10" s="59"/>
      <c r="I10" s="50"/>
      <c r="J10" s="57"/>
    </row>
    <row r="11" spans="1:15" s="45" customFormat="1" ht="7.15" customHeight="1" x14ac:dyDescent="0.2">
      <c r="A11" s="211"/>
      <c r="D11" s="60"/>
      <c r="F11" s="60"/>
      <c r="G11" s="60"/>
      <c r="J11" s="57"/>
    </row>
    <row r="12" spans="1:15" s="45" customFormat="1" ht="19.899999999999999" customHeight="1" x14ac:dyDescent="0.2">
      <c r="A12" s="211"/>
      <c r="B12" s="213" t="s">
        <v>339</v>
      </c>
      <c r="C12" s="392"/>
      <c r="D12" s="392"/>
      <c r="F12" s="257"/>
      <c r="G12" s="254"/>
      <c r="I12" s="63" t="s">
        <v>219</v>
      </c>
      <c r="J12" s="212" t="str">
        <f>IF(F14="","",F14-F12)</f>
        <v/>
      </c>
      <c r="K12" s="60"/>
      <c r="L12" s="60"/>
      <c r="N12" s="45" t="s">
        <v>3</v>
      </c>
    </row>
    <row r="13" spans="1:15" s="45" customFormat="1" ht="19.899999999999999" customHeight="1" x14ac:dyDescent="0.2">
      <c r="A13" s="211"/>
      <c r="D13" s="65"/>
      <c r="F13" s="66"/>
      <c r="I13" s="63"/>
      <c r="J13" s="67"/>
      <c r="K13" s="68"/>
      <c r="L13" s="68"/>
      <c r="N13" s="45" t="s">
        <v>3</v>
      </c>
      <c r="O13" s="66"/>
    </row>
    <row r="14" spans="1:15" s="45" customFormat="1" ht="19.899999999999999" customHeight="1" x14ac:dyDescent="0.2">
      <c r="A14" s="211"/>
      <c r="B14" s="256" t="s">
        <v>4</v>
      </c>
      <c r="C14" s="407" t="str">
        <f>IF(C12="","",C12)</f>
        <v/>
      </c>
      <c r="D14" s="407"/>
      <c r="F14" s="257"/>
      <c r="G14" s="254"/>
      <c r="I14" s="63"/>
      <c r="J14" s="67"/>
      <c r="K14" s="68"/>
      <c r="L14" s="68"/>
      <c r="N14" s="45" t="s">
        <v>3</v>
      </c>
    </row>
    <row r="15" spans="1:15" s="45" customFormat="1" ht="18.75" x14ac:dyDescent="0.2">
      <c r="A15" s="211"/>
      <c r="B15" s="50"/>
      <c r="C15" s="50"/>
      <c r="D15" s="50"/>
      <c r="E15" s="50"/>
      <c r="F15" s="50"/>
      <c r="G15" s="50"/>
      <c r="H15" s="50"/>
      <c r="I15" s="50"/>
      <c r="J15" s="51"/>
    </row>
    <row r="16" spans="1:15" s="45" customFormat="1" ht="18.75" x14ac:dyDescent="0.2">
      <c r="A16" s="57"/>
      <c r="B16" s="52"/>
      <c r="C16" s="49"/>
      <c r="D16" s="49"/>
      <c r="E16" s="49"/>
      <c r="F16" s="49"/>
      <c r="G16" s="49"/>
      <c r="H16" s="49"/>
      <c r="I16" s="49"/>
      <c r="J16" s="69"/>
    </row>
    <row r="17" spans="1:12" s="45" customFormat="1" ht="18.75" x14ac:dyDescent="0.2">
      <c r="A17" s="57"/>
      <c r="B17" s="411" t="s">
        <v>217</v>
      </c>
      <c r="C17" s="397"/>
      <c r="D17" s="398"/>
      <c r="E17" s="398"/>
      <c r="F17" s="398"/>
      <c r="G17" s="398"/>
      <c r="H17" s="398"/>
      <c r="I17" s="398"/>
      <c r="J17" s="399"/>
    </row>
    <row r="18" spans="1:12" s="45" customFormat="1" ht="18.75" x14ac:dyDescent="0.2">
      <c r="A18" s="57"/>
      <c r="B18" s="412"/>
      <c r="C18" s="400"/>
      <c r="D18" s="401"/>
      <c r="E18" s="401"/>
      <c r="F18" s="401"/>
      <c r="G18" s="401"/>
      <c r="H18" s="401"/>
      <c r="I18" s="401"/>
      <c r="J18" s="402"/>
    </row>
    <row r="19" spans="1:12" s="45" customFormat="1" ht="18.75" x14ac:dyDescent="0.2">
      <c r="A19" s="57"/>
      <c r="B19" s="50"/>
      <c r="C19" s="50"/>
      <c r="D19" s="50"/>
      <c r="E19" s="50"/>
      <c r="F19" s="50"/>
      <c r="G19" s="50"/>
      <c r="H19" s="50"/>
      <c r="I19" s="50"/>
      <c r="J19" s="51"/>
    </row>
    <row r="20" spans="1:12" s="45" customFormat="1" ht="19.5" thickBot="1" x14ac:dyDescent="0.25">
      <c r="J20" s="70"/>
    </row>
    <row r="21" spans="1:12" s="45" customFormat="1" ht="18.75" x14ac:dyDescent="0.2">
      <c r="C21" s="56"/>
      <c r="D21" s="56"/>
      <c r="E21" s="56"/>
      <c r="F21" s="56"/>
      <c r="G21" s="56"/>
      <c r="H21" s="56"/>
      <c r="I21" s="71"/>
      <c r="J21" s="72"/>
      <c r="K21" s="60"/>
      <c r="L21" s="73"/>
    </row>
    <row r="22" spans="1:12" s="45" customFormat="1" ht="21" x14ac:dyDescent="0.2">
      <c r="C22" s="382" t="s">
        <v>324</v>
      </c>
      <c r="D22" s="383"/>
      <c r="E22" s="383"/>
      <c r="F22" s="384"/>
      <c r="G22" s="56"/>
      <c r="H22" s="56"/>
      <c r="I22" s="74"/>
      <c r="J22" s="75" t="s">
        <v>5</v>
      </c>
      <c r="K22" s="76"/>
      <c r="L22" s="77" t="s">
        <v>20</v>
      </c>
    </row>
    <row r="23" spans="1:12" s="45" customFormat="1" ht="18.75" x14ac:dyDescent="0.2">
      <c r="I23" s="71"/>
      <c r="J23" s="71"/>
      <c r="L23" s="78"/>
    </row>
    <row r="24" spans="1:12" s="45" customFormat="1" ht="9.9499999999999993" customHeight="1" x14ac:dyDescent="0.2">
      <c r="A24" s="57"/>
      <c r="B24" s="52"/>
      <c r="C24" s="52"/>
      <c r="D24" s="52"/>
      <c r="E24" s="52"/>
      <c r="F24" s="52"/>
      <c r="G24" s="52"/>
      <c r="H24" s="53"/>
      <c r="I24" s="71"/>
      <c r="J24" s="71"/>
      <c r="L24" s="78"/>
    </row>
    <row r="25" spans="1:12" s="45" customFormat="1" ht="18.75" x14ac:dyDescent="0.2">
      <c r="A25" s="57"/>
      <c r="B25" s="393" t="s">
        <v>35</v>
      </c>
      <c r="C25" s="370"/>
      <c r="H25" s="57"/>
      <c r="I25" s="71"/>
      <c r="J25" s="71"/>
      <c r="L25" s="78"/>
    </row>
    <row r="26" spans="1:12" s="45" customFormat="1" ht="15" customHeight="1" x14ac:dyDescent="0.2">
      <c r="A26" s="57"/>
      <c r="H26" s="57"/>
      <c r="I26" s="71"/>
      <c r="J26" s="71"/>
      <c r="L26" s="78"/>
    </row>
    <row r="27" spans="1:12" s="45" customFormat="1" ht="9.9499999999999993" customHeight="1" x14ac:dyDescent="0.2">
      <c r="A27" s="57"/>
      <c r="G27" s="81"/>
      <c r="H27" s="82"/>
      <c r="I27" s="71"/>
      <c r="J27" s="71"/>
      <c r="L27" s="78"/>
    </row>
    <row r="28" spans="1:12" s="45" customFormat="1" ht="18.75" x14ac:dyDescent="0.2">
      <c r="A28" s="57"/>
      <c r="B28" s="46" t="s">
        <v>2</v>
      </c>
      <c r="C28" s="60" t="s">
        <v>227</v>
      </c>
      <c r="D28" s="63" t="str">
        <f>IF(J12="","0",IF(J12&gt;0.33334,1,"0"))</f>
        <v>0</v>
      </c>
      <c r="F28" s="60" t="s">
        <v>32</v>
      </c>
      <c r="G28" s="79" t="str">
        <f>IF(C6="","",IF(ISNA(VLOOKUP(C6,Staatenübersicht!A9:E242,3,FALSE)) = TRUE, "Nichtsgefunden", VLOOKUP(C6,Staatenübersicht!A9:E242,3,FALSE)))</f>
        <v/>
      </c>
      <c r="H28" s="80" t="str">
        <f>IF(C12="","0,00 €",D28*G28)</f>
        <v>0,00 €</v>
      </c>
      <c r="I28" s="71"/>
      <c r="J28" s="71"/>
      <c r="L28" s="78"/>
    </row>
    <row r="29" spans="1:12" s="45" customFormat="1" ht="26.25" customHeight="1" x14ac:dyDescent="0.2">
      <c r="A29" s="57"/>
      <c r="C29" s="60"/>
      <c r="F29" s="60"/>
      <c r="G29" s="79"/>
      <c r="H29" s="94"/>
      <c r="I29" s="71"/>
      <c r="J29" s="83" t="str">
        <f>IF(C12&lt;&gt;"",SUM(H28*D28),"0,00 €")</f>
        <v>0,00 €</v>
      </c>
      <c r="K29" s="84"/>
      <c r="L29" s="91"/>
    </row>
    <row r="30" spans="1:12" s="45" customFormat="1" ht="9.9499999999999993" customHeight="1" x14ac:dyDescent="0.2">
      <c r="A30" s="57" t="str">
        <f>IF(D4="","",IF(+K12&lt;0.6667,1,0))</f>
        <v/>
      </c>
      <c r="B30" s="50"/>
      <c r="C30" s="50"/>
      <c r="D30" s="50"/>
      <c r="E30" s="50"/>
      <c r="F30" s="50"/>
      <c r="G30" s="85"/>
      <c r="H30" s="86"/>
      <c r="I30" s="71"/>
      <c r="J30" s="71"/>
      <c r="L30" s="78"/>
    </row>
    <row r="31" spans="1:12" s="45" customFormat="1" ht="9.9499999999999993" customHeight="1" x14ac:dyDescent="0.2">
      <c r="A31" s="211"/>
      <c r="B31" s="49"/>
      <c r="C31" s="49"/>
      <c r="D31" s="49"/>
      <c r="E31" s="49"/>
      <c r="F31" s="49"/>
      <c r="G31" s="214"/>
      <c r="H31" s="214"/>
      <c r="I31" s="71"/>
      <c r="J31" s="71"/>
      <c r="L31" s="78"/>
    </row>
    <row r="32" spans="1:12" s="45" customFormat="1" ht="9.9499999999999993" customHeight="1" x14ac:dyDescent="0.2">
      <c r="A32" s="57"/>
      <c r="G32" s="81"/>
      <c r="H32" s="88"/>
      <c r="I32" s="71"/>
      <c r="J32" s="71"/>
      <c r="L32" s="78"/>
    </row>
    <row r="33" spans="1:19" s="45" customFormat="1" ht="18" customHeight="1" x14ac:dyDescent="0.2">
      <c r="A33" s="57"/>
      <c r="B33" s="393" t="s">
        <v>251</v>
      </c>
      <c r="C33" s="408"/>
      <c r="D33" s="409"/>
      <c r="E33" s="409"/>
      <c r="F33" s="409"/>
      <c r="G33" s="410"/>
      <c r="H33" s="258"/>
      <c r="I33" s="255"/>
      <c r="J33" s="215"/>
      <c r="K33" s="216"/>
      <c r="L33" s="57"/>
    </row>
    <row r="34" spans="1:19" s="45" customFormat="1" ht="13.5" customHeight="1" x14ac:dyDescent="0.2">
      <c r="A34" s="57"/>
      <c r="B34" s="98"/>
      <c r="C34" s="63"/>
      <c r="F34" s="60"/>
      <c r="G34" s="100"/>
      <c r="H34" s="113"/>
      <c r="I34" s="217"/>
      <c r="J34" s="215"/>
      <c r="K34" s="216"/>
      <c r="L34" s="57"/>
    </row>
    <row r="35" spans="1:19" s="45" customFormat="1" ht="25.5" customHeight="1" x14ac:dyDescent="0.2">
      <c r="A35" s="57"/>
      <c r="B35" s="101"/>
      <c r="C35" s="63"/>
      <c r="E35" s="416" t="s">
        <v>228</v>
      </c>
      <c r="F35" s="417"/>
      <c r="G35" s="418" t="s">
        <v>229</v>
      </c>
      <c r="H35" s="419"/>
      <c r="I35" s="71"/>
      <c r="J35" s="215"/>
      <c r="K35" s="216"/>
      <c r="L35" s="57"/>
    </row>
    <row r="36" spans="1:19" s="45" customFormat="1" ht="18.75" x14ac:dyDescent="0.2">
      <c r="A36" s="57"/>
      <c r="B36" s="46" t="s">
        <v>220</v>
      </c>
      <c r="C36" s="102">
        <v>0.2</v>
      </c>
      <c r="D36" s="291"/>
      <c r="E36" s="218"/>
      <c r="F36" s="219" t="str">
        <f>IF(R36=TRUE,Q36,"0,00 €")</f>
        <v>0,00 €</v>
      </c>
      <c r="G36" s="424"/>
      <c r="H36" s="425"/>
      <c r="I36" s="71"/>
      <c r="J36" s="215"/>
      <c r="K36" s="216"/>
      <c r="L36" s="57"/>
      <c r="N36" s="45" t="str">
        <f>IF(Q66="Wahr",H68,"0,00")</f>
        <v>0,00</v>
      </c>
      <c r="O36" s="81">
        <f>MAX(F36-G36,"0,00 €")</f>
        <v>0</v>
      </c>
      <c r="P36" s="45" t="str">
        <f>IF(C6="","",IF(ISNA(VLOOKUP(C6,Staatenübersicht!A9:E242,2,FALSE)) = TRUE, "Nichtsgefunden", VLOOKUP(C6,Staatenübersicht!A9:E242,2,FALSE)))</f>
        <v/>
      </c>
      <c r="Q36" s="220" t="e">
        <f>P36*C36</f>
        <v>#VALUE!</v>
      </c>
      <c r="R36" s="221" t="b">
        <v>0</v>
      </c>
      <c r="S36" s="222"/>
    </row>
    <row r="37" spans="1:19" s="45" customFormat="1" ht="18.75" x14ac:dyDescent="0.2">
      <c r="A37" s="57"/>
      <c r="B37" s="46" t="s">
        <v>26</v>
      </c>
      <c r="C37" s="102">
        <v>0.4</v>
      </c>
      <c r="D37" s="291"/>
      <c r="E37" s="223"/>
      <c r="F37" s="94" t="str">
        <f>IF(R37=TRUE,Q37,"0,00 €")</f>
        <v>0,00 €</v>
      </c>
      <c r="G37" s="420"/>
      <c r="H37" s="421"/>
      <c r="I37" s="92"/>
      <c r="J37" s="215"/>
      <c r="K37" s="216"/>
      <c r="L37" s="57"/>
      <c r="N37" s="45" t="str">
        <f>IF(Q66="Wahr",+H69,"0,00")</f>
        <v>0,00</v>
      </c>
      <c r="O37" s="81">
        <f>MAX(F37-G37,"0,00 €")</f>
        <v>0</v>
      </c>
      <c r="P37" s="45" t="str">
        <f>IF(C6="","",IF(ISNA(VLOOKUP(C6,Staatenübersicht!A9:E242,2,FALSE)) = TRUE, "Nichtsgefunden", VLOOKUP(C6,Staatenübersicht!A9:E242,2,FALSE)))</f>
        <v/>
      </c>
      <c r="Q37" s="220" t="e">
        <f>P37*C37</f>
        <v>#VALUE!</v>
      </c>
      <c r="R37" s="221" t="b">
        <v>0</v>
      </c>
      <c r="S37" s="222"/>
    </row>
    <row r="38" spans="1:19" s="45" customFormat="1" ht="18.75" x14ac:dyDescent="0.2">
      <c r="A38" s="57"/>
      <c r="B38" s="46" t="s">
        <v>27</v>
      </c>
      <c r="C38" s="102">
        <v>0.4</v>
      </c>
      <c r="D38" s="221"/>
      <c r="E38" s="224"/>
      <c r="F38" s="94" t="str">
        <f>IF(R38=TRUE,Q38,"0,00 €")</f>
        <v>0,00 €</v>
      </c>
      <c r="G38" s="422"/>
      <c r="H38" s="423"/>
      <c r="I38" s="92"/>
      <c r="J38" s="83">
        <f>MIN(-Q47,MAX(0))</f>
        <v>0</v>
      </c>
      <c r="K38" s="216"/>
      <c r="L38" s="57"/>
      <c r="N38" s="45" t="str">
        <f>IF(Q66="Falsch",H70,"0,00")</f>
        <v>0,00</v>
      </c>
      <c r="O38" s="81">
        <f>MAX(F38-G38,"0,00 €")</f>
        <v>0</v>
      </c>
      <c r="P38" s="45" t="str">
        <f>IF(C6="","",IF(ISNA(VLOOKUP(C6,Staatenübersicht!A9:E242,2,FALSE)) = TRUE, "Nichtsgefunden", VLOOKUP(C6,Staatenübersicht!A9:E242,2,FALSE)))</f>
        <v/>
      </c>
      <c r="Q38" s="220" t="e">
        <f>P38*C38</f>
        <v>#VALUE!</v>
      </c>
      <c r="R38" s="221" t="b">
        <v>0</v>
      </c>
      <c r="S38" s="222"/>
    </row>
    <row r="39" spans="1:19" s="45" customFormat="1" ht="18.75" x14ac:dyDescent="0.2">
      <c r="A39" s="57"/>
      <c r="B39" s="46"/>
      <c r="C39" s="102"/>
      <c r="E39" s="225"/>
      <c r="F39" s="226"/>
      <c r="G39" s="227"/>
      <c r="H39" s="228"/>
      <c r="I39" s="71"/>
      <c r="J39" s="215"/>
      <c r="K39" s="216"/>
      <c r="L39" s="57"/>
      <c r="O39" s="81"/>
      <c r="Q39" s="220"/>
      <c r="R39" s="221"/>
      <c r="S39" s="222"/>
    </row>
    <row r="40" spans="1:19" s="45" customFormat="1" ht="18.75" x14ac:dyDescent="0.2">
      <c r="A40" s="57"/>
      <c r="B40" s="46"/>
      <c r="C40" s="102"/>
      <c r="E40" s="225"/>
      <c r="F40" s="79"/>
      <c r="G40" s="227"/>
      <c r="H40" s="229"/>
      <c r="I40" s="71"/>
      <c r="J40" s="215"/>
      <c r="K40" s="216"/>
      <c r="L40" s="57"/>
      <c r="N40" s="45" t="s">
        <v>241</v>
      </c>
      <c r="O40" s="81" t="s">
        <v>242</v>
      </c>
      <c r="P40" s="45" t="s">
        <v>41</v>
      </c>
      <c r="Q40" s="220"/>
      <c r="R40" s="221"/>
      <c r="S40" s="222"/>
    </row>
    <row r="41" spans="1:19" s="45" customFormat="1" ht="18.75" x14ac:dyDescent="0.2">
      <c r="A41" s="57"/>
      <c r="B41" s="46" t="str">
        <f>IF(Q66=FALSE,"","Die Kürzungsbeträge werden um die verrechneten Sachbezugswerte gemindert")</f>
        <v/>
      </c>
      <c r="C41" s="102"/>
      <c r="E41" s="225"/>
      <c r="F41" s="79"/>
      <c r="G41" s="227"/>
      <c r="H41" s="229"/>
      <c r="I41" s="71"/>
      <c r="J41" s="83" t="str">
        <f>IF(B41="","",H72)</f>
        <v/>
      </c>
      <c r="K41" s="216"/>
      <c r="L41" s="57"/>
      <c r="N41" s="230">
        <f>IF(Q66=TRUE,1,0)</f>
        <v>0</v>
      </c>
      <c r="O41" s="230" t="b">
        <f>IF(J38&lt;0,1)</f>
        <v>0</v>
      </c>
      <c r="P41" s="230">
        <f>N41+O41</f>
        <v>0</v>
      </c>
      <c r="Q41" s="220"/>
      <c r="R41" s="221"/>
      <c r="S41" s="222"/>
    </row>
    <row r="42" spans="1:19" s="45" customFormat="1" ht="18.75" x14ac:dyDescent="0.2">
      <c r="A42" s="57"/>
      <c r="B42" s="231"/>
      <c r="C42" s="232"/>
      <c r="D42" s="50"/>
      <c r="E42" s="233"/>
      <c r="F42" s="234"/>
      <c r="G42" s="235"/>
      <c r="H42" s="236"/>
      <c r="I42" s="92"/>
      <c r="J42" s="83"/>
      <c r="K42" s="216"/>
      <c r="L42" s="91"/>
      <c r="O42" s="81"/>
      <c r="Q42" s="220"/>
    </row>
    <row r="43" spans="1:19" s="45" customFormat="1" ht="9.9499999999999993" customHeight="1" x14ac:dyDescent="0.2">
      <c r="A43" s="211"/>
      <c r="B43" s="233"/>
      <c r="C43" s="233"/>
      <c r="D43" s="233"/>
      <c r="E43" s="233"/>
      <c r="F43" s="233"/>
      <c r="G43" s="237"/>
      <c r="H43" s="238"/>
      <c r="I43" s="217"/>
      <c r="J43" s="83"/>
      <c r="K43" s="239">
        <f>-H43</f>
        <v>0</v>
      </c>
      <c r="L43" s="57"/>
    </row>
    <row r="44" spans="1:19" s="45" customFormat="1" ht="18.75" x14ac:dyDescent="0.2">
      <c r="A44" s="57"/>
      <c r="B44" s="225"/>
      <c r="C44" s="225"/>
      <c r="D44" s="225"/>
      <c r="E44" s="225"/>
      <c r="F44" s="225"/>
      <c r="G44" s="240"/>
      <c r="H44" s="241"/>
      <c r="I44" s="217"/>
      <c r="J44" s="215"/>
      <c r="K44" s="239"/>
      <c r="L44" s="57"/>
      <c r="P44" s="242"/>
      <c r="Q44" s="243"/>
    </row>
    <row r="45" spans="1:19" s="45" customFormat="1" ht="18.75" x14ac:dyDescent="0.2">
      <c r="A45" s="57"/>
      <c r="B45" s="393" t="s">
        <v>10</v>
      </c>
      <c r="C45" s="370"/>
      <c r="G45" s="81"/>
      <c r="H45" s="89"/>
      <c r="I45" s="71"/>
      <c r="J45" s="71"/>
      <c r="K45" s="244"/>
      <c r="L45" s="57"/>
    </row>
    <row r="46" spans="1:19" s="45" customFormat="1" ht="9.9499999999999993" customHeight="1" x14ac:dyDescent="0.2">
      <c r="A46" s="57"/>
      <c r="G46" s="81"/>
      <c r="H46" s="89"/>
      <c r="I46" s="71"/>
      <c r="J46" s="71"/>
      <c r="L46" s="78"/>
    </row>
    <row r="47" spans="1:19" s="45" customFormat="1" ht="18.75" x14ac:dyDescent="0.2">
      <c r="A47" s="57"/>
      <c r="B47" s="46" t="s">
        <v>11</v>
      </c>
      <c r="D47" s="96"/>
      <c r="E47" s="45" t="s">
        <v>6</v>
      </c>
      <c r="F47" s="60" t="s">
        <v>32</v>
      </c>
      <c r="G47" s="245">
        <v>0.3</v>
      </c>
      <c r="H47" s="94">
        <f>+D47*G47</f>
        <v>0</v>
      </c>
      <c r="I47" s="71"/>
      <c r="J47" s="71"/>
      <c r="L47" s="78"/>
      <c r="O47" s="220"/>
      <c r="P47" s="81">
        <f>IF(Q66=FALSE,(O36+O37+O38),(O36+O37+O38))</f>
        <v>0</v>
      </c>
      <c r="Q47" s="243">
        <f>MIN(P47,MAX(H28))</f>
        <v>0</v>
      </c>
    </row>
    <row r="48" spans="1:19" s="45" customFormat="1" ht="9.9499999999999993" customHeight="1" x14ac:dyDescent="0.2">
      <c r="A48" s="57"/>
      <c r="G48" s="81"/>
      <c r="H48" s="89"/>
      <c r="I48" s="71"/>
      <c r="J48" s="71"/>
      <c r="L48" s="78"/>
    </row>
    <row r="49" spans="1:17" s="45" customFormat="1" ht="18.75" x14ac:dyDescent="0.2">
      <c r="A49" s="57"/>
      <c r="B49" s="46" t="s">
        <v>12</v>
      </c>
      <c r="G49" s="63" t="s">
        <v>13</v>
      </c>
      <c r="H49" s="280"/>
      <c r="I49" s="71"/>
      <c r="J49" s="71"/>
      <c r="L49" s="78"/>
    </row>
    <row r="50" spans="1:17" s="45" customFormat="1" ht="9.9499999999999993" customHeight="1" x14ac:dyDescent="0.2">
      <c r="A50" s="57"/>
      <c r="H50" s="89" t="s">
        <v>3</v>
      </c>
      <c r="I50" s="71"/>
      <c r="J50" s="71"/>
      <c r="L50" s="78"/>
    </row>
    <row r="51" spans="1:17" s="45" customFormat="1" ht="18.75" x14ac:dyDescent="0.2">
      <c r="A51" s="57"/>
      <c r="B51" s="46" t="s">
        <v>14</v>
      </c>
      <c r="G51" s="63" t="s">
        <v>13</v>
      </c>
      <c r="H51" s="280"/>
      <c r="I51" s="71"/>
      <c r="J51" s="71"/>
      <c r="L51" s="78"/>
    </row>
    <row r="52" spans="1:17" s="45" customFormat="1" ht="9.9499999999999993" customHeight="1" x14ac:dyDescent="0.2">
      <c r="A52" s="57"/>
      <c r="H52" s="89"/>
      <c r="I52" s="71"/>
      <c r="J52" s="71"/>
      <c r="L52" s="78"/>
    </row>
    <row r="53" spans="1:17" s="45" customFormat="1" ht="18.75" x14ac:dyDescent="0.2">
      <c r="A53" s="57"/>
      <c r="B53" s="46" t="s">
        <v>15</v>
      </c>
      <c r="G53" s="63" t="s">
        <v>13</v>
      </c>
      <c r="H53" s="280"/>
      <c r="I53" s="71"/>
      <c r="J53" s="71"/>
      <c r="L53" s="78"/>
    </row>
    <row r="54" spans="1:17" s="45" customFormat="1" ht="9.9499999999999993" customHeight="1" x14ac:dyDescent="0.2">
      <c r="A54" s="57"/>
      <c r="H54" s="89"/>
      <c r="I54" s="71"/>
      <c r="J54" s="71"/>
      <c r="L54" s="78"/>
    </row>
    <row r="55" spans="1:17" s="45" customFormat="1" ht="18.75" x14ac:dyDescent="0.2">
      <c r="A55" s="57"/>
      <c r="B55" s="46" t="s">
        <v>7</v>
      </c>
      <c r="C55" s="373"/>
      <c r="D55" s="374"/>
      <c r="E55" s="375"/>
      <c r="G55" s="63" t="s">
        <v>13</v>
      </c>
      <c r="H55" s="280"/>
      <c r="I55" s="71"/>
      <c r="J55" s="95">
        <f>+H47+H49+H51+H53+H55</f>
        <v>0</v>
      </c>
      <c r="K55" s="84"/>
      <c r="L55" s="91"/>
    </row>
    <row r="56" spans="1:17" s="45" customFormat="1" ht="9.9499999999999993" customHeight="1" x14ac:dyDescent="0.2">
      <c r="A56" s="57"/>
      <c r="B56" s="50"/>
      <c r="C56" s="50"/>
      <c r="D56" s="50"/>
      <c r="E56" s="50"/>
      <c r="F56" s="50"/>
      <c r="G56" s="50"/>
      <c r="H56" s="86"/>
      <c r="I56" s="71"/>
      <c r="J56" s="71"/>
      <c r="L56" s="78"/>
    </row>
    <row r="57" spans="1:17" s="45" customFormat="1" ht="9.9499999999999993" customHeight="1" x14ac:dyDescent="0.2">
      <c r="H57" s="81"/>
      <c r="I57" s="71"/>
      <c r="J57" s="71"/>
      <c r="L57" s="78"/>
    </row>
    <row r="58" spans="1:17" s="45" customFormat="1" ht="9.9499999999999993" customHeight="1" x14ac:dyDescent="0.2">
      <c r="A58" s="57"/>
      <c r="B58" s="52"/>
      <c r="C58" s="52"/>
      <c r="D58" s="52"/>
      <c r="E58" s="52"/>
      <c r="F58" s="52"/>
      <c r="G58" s="52"/>
      <c r="H58" s="88"/>
      <c r="I58" s="71"/>
      <c r="J58" s="71"/>
      <c r="L58" s="78"/>
    </row>
    <row r="59" spans="1:17" s="45" customFormat="1" ht="26.25" customHeight="1" x14ac:dyDescent="0.2">
      <c r="A59" s="57"/>
      <c r="B59" s="393" t="s">
        <v>16</v>
      </c>
      <c r="C59" s="370"/>
      <c r="H59" s="89"/>
      <c r="I59" s="71"/>
      <c r="J59" s="71"/>
      <c r="L59" s="78"/>
    </row>
    <row r="60" spans="1:17" s="45" customFormat="1" ht="9.9499999999999993" customHeight="1" x14ac:dyDescent="0.2">
      <c r="A60" s="57"/>
      <c r="H60" s="89"/>
      <c r="I60" s="71"/>
      <c r="J60" s="71"/>
      <c r="L60" s="78"/>
    </row>
    <row r="61" spans="1:17" s="45" customFormat="1" ht="26.25" customHeight="1" x14ac:dyDescent="0.2">
      <c r="A61" s="57"/>
      <c r="B61" s="374"/>
      <c r="C61" s="374"/>
      <c r="D61" s="374"/>
      <c r="E61" s="375"/>
      <c r="G61" s="63" t="s">
        <v>13</v>
      </c>
      <c r="H61" s="280"/>
      <c r="I61" s="71"/>
      <c r="J61" s="71"/>
      <c r="L61" s="78"/>
    </row>
    <row r="62" spans="1:17" s="45" customFormat="1" ht="9.9499999999999993" customHeight="1" x14ac:dyDescent="0.2">
      <c r="A62" s="57"/>
      <c r="C62" s="45" t="s">
        <v>3</v>
      </c>
      <c r="H62" s="89"/>
      <c r="I62" s="71"/>
      <c r="J62" s="71"/>
      <c r="L62" s="78"/>
    </row>
    <row r="63" spans="1:17" s="45" customFormat="1" ht="26.25" customHeight="1" x14ac:dyDescent="0.2">
      <c r="A63" s="57"/>
      <c r="B63" s="374"/>
      <c r="C63" s="374"/>
      <c r="D63" s="374"/>
      <c r="E63" s="375"/>
      <c r="G63" s="63" t="s">
        <v>13</v>
      </c>
      <c r="H63" s="280"/>
      <c r="I63" s="71"/>
      <c r="J63" s="95">
        <f>+H61+H63</f>
        <v>0</v>
      </c>
      <c r="K63" s="84"/>
      <c r="L63" s="91"/>
    </row>
    <row r="64" spans="1:17" s="45" customFormat="1" ht="9.9499999999999993" customHeight="1" x14ac:dyDescent="0.2">
      <c r="A64" s="57"/>
      <c r="B64" s="50"/>
      <c r="C64" s="50"/>
      <c r="D64" s="50"/>
      <c r="E64" s="50"/>
      <c r="F64" s="50"/>
      <c r="G64" s="50"/>
      <c r="H64" s="51"/>
      <c r="I64" s="71"/>
      <c r="J64" s="71"/>
      <c r="L64" s="78"/>
      <c r="Q64" s="221"/>
    </row>
    <row r="65" spans="1:17" s="45" customFormat="1" ht="18.75" x14ac:dyDescent="0.2">
      <c r="H65" s="81"/>
      <c r="I65" s="71"/>
      <c r="J65" s="71"/>
      <c r="L65" s="78"/>
      <c r="Q65" s="221"/>
    </row>
    <row r="66" spans="1:17" s="45" customFormat="1" ht="18.75" x14ac:dyDescent="0.2">
      <c r="B66" s="413" t="s">
        <v>326</v>
      </c>
      <c r="C66" s="414"/>
      <c r="D66" s="414"/>
      <c r="E66" s="414"/>
      <c r="F66" s="414"/>
      <c r="G66" s="414"/>
      <c r="H66" s="415"/>
      <c r="I66" s="246"/>
      <c r="J66" s="215"/>
      <c r="K66" s="216"/>
      <c r="L66" s="225"/>
      <c r="M66" s="223"/>
      <c r="N66" s="225"/>
      <c r="O66" s="225"/>
      <c r="P66" s="225"/>
      <c r="Q66" s="247" t="b">
        <v>0</v>
      </c>
    </row>
    <row r="67" spans="1:17" s="45" customFormat="1" ht="18.75" x14ac:dyDescent="0.2">
      <c r="H67" s="89"/>
      <c r="I67" s="246"/>
      <c r="J67" s="215"/>
      <c r="K67" s="216"/>
      <c r="L67" s="225"/>
      <c r="M67" s="223"/>
      <c r="N67" s="225"/>
      <c r="O67" s="225"/>
      <c r="P67" s="225"/>
      <c r="Q67" s="247"/>
    </row>
    <row r="68" spans="1:17" s="45" customFormat="1" ht="18.75" x14ac:dyDescent="0.2">
      <c r="B68" s="290" t="s">
        <v>221</v>
      </c>
      <c r="F68" s="60"/>
      <c r="G68" s="282">
        <v>2.37</v>
      </c>
      <c r="H68" s="248" t="str">
        <f>IF(Q68=TRUE,2.3,"0,00 €")</f>
        <v>0,00 €</v>
      </c>
      <c r="I68" s="246"/>
      <c r="J68" s="215"/>
      <c r="K68" s="216"/>
      <c r="L68" s="225"/>
      <c r="M68" s="223"/>
      <c r="N68" s="225"/>
      <c r="O68" s="225"/>
      <c r="P68" s="225"/>
      <c r="Q68" s="247" t="b">
        <v>0</v>
      </c>
    </row>
    <row r="69" spans="1:17" s="45" customFormat="1" ht="18.75" x14ac:dyDescent="0.2">
      <c r="B69" s="46" t="s">
        <v>26</v>
      </c>
      <c r="F69" s="60"/>
      <c r="G69" s="282">
        <v>4.57</v>
      </c>
      <c r="H69" s="248" t="str">
        <f>IF(Q69=TRUE,4.4,"0,00 €")</f>
        <v>0,00 €</v>
      </c>
      <c r="I69" s="246"/>
      <c r="J69" s="215"/>
      <c r="K69" s="216"/>
      <c r="L69" s="225"/>
      <c r="M69" s="223"/>
      <c r="N69" s="225"/>
      <c r="O69" s="225"/>
      <c r="P69" s="225"/>
      <c r="Q69" s="247" t="b">
        <v>0</v>
      </c>
    </row>
    <row r="70" spans="1:17" s="45" customFormat="1" ht="18.75" x14ac:dyDescent="0.2">
      <c r="B70" s="290" t="s">
        <v>27</v>
      </c>
      <c r="F70" s="60"/>
      <c r="G70" s="282">
        <v>4.57</v>
      </c>
      <c r="H70" s="249" t="str">
        <f>IF(Q70=TRUE,4.4,"0,00 €")</f>
        <v>0,00 €</v>
      </c>
      <c r="I70" s="246"/>
      <c r="J70" s="215"/>
      <c r="K70" s="216"/>
      <c r="L70" s="225"/>
      <c r="M70" s="223"/>
      <c r="N70" s="225"/>
      <c r="O70" s="225"/>
      <c r="P70" s="225"/>
      <c r="Q70" s="247" t="b">
        <v>0</v>
      </c>
    </row>
    <row r="71" spans="1:17" s="45" customFormat="1" ht="18.75" x14ac:dyDescent="0.2">
      <c r="B71" s="46"/>
      <c r="C71" s="102"/>
      <c r="F71" s="60"/>
      <c r="G71" s="97"/>
      <c r="H71" s="100"/>
      <c r="I71" s="246"/>
      <c r="J71" s="215"/>
      <c r="K71" s="216"/>
      <c r="L71" s="225"/>
      <c r="M71" s="223"/>
      <c r="N71" s="225"/>
      <c r="O71" s="225"/>
      <c r="P71" s="225"/>
      <c r="Q71" s="225"/>
    </row>
    <row r="72" spans="1:17" s="45" customFormat="1" ht="18.75" x14ac:dyDescent="0.2">
      <c r="B72" s="46" t="s">
        <v>29</v>
      </c>
      <c r="C72" s="45" t="s">
        <v>3</v>
      </c>
      <c r="G72" s="57"/>
      <c r="H72" s="114">
        <f>SUM(H68:H70)</f>
        <v>0</v>
      </c>
      <c r="I72" s="246"/>
      <c r="J72" s="83" t="str">
        <f>IF(Q66=FALSE,"",-H72)</f>
        <v/>
      </c>
      <c r="K72" s="216"/>
      <c r="L72" s="225"/>
      <c r="M72" s="223"/>
      <c r="N72" s="225"/>
      <c r="O72" s="225"/>
      <c r="P72" s="225"/>
      <c r="Q72" s="225"/>
    </row>
    <row r="73" spans="1:17" s="45" customFormat="1" ht="19.5" thickBot="1" x14ac:dyDescent="0.25">
      <c r="B73" s="117"/>
      <c r="C73" s="117"/>
      <c r="D73" s="117"/>
      <c r="E73" s="117"/>
      <c r="F73" s="117"/>
      <c r="G73" s="117"/>
      <c r="H73" s="70"/>
      <c r="I73" s="118"/>
      <c r="J73" s="71"/>
      <c r="L73" s="78"/>
      <c r="Q73" s="221"/>
    </row>
    <row r="74" spans="1:17" s="45" customFormat="1" ht="18.75" x14ac:dyDescent="0.2">
      <c r="A74" s="71"/>
      <c r="J74" s="287">
        <f>SUM(J24:J73)</f>
        <v>0</v>
      </c>
      <c r="L74" s="78"/>
    </row>
    <row r="75" spans="1:17" s="45" customFormat="1" ht="18.75" x14ac:dyDescent="0.2">
      <c r="A75" s="71"/>
      <c r="B75" s="46"/>
      <c r="G75" s="395" t="s">
        <v>34</v>
      </c>
      <c r="H75" s="368"/>
      <c r="J75" s="95">
        <f>MAX(J74,MIN(0))</f>
        <v>0</v>
      </c>
      <c r="K75" s="120"/>
      <c r="L75" s="91"/>
    </row>
    <row r="76" spans="1:17" s="45" customFormat="1" ht="18.75" x14ac:dyDescent="0.2">
      <c r="A76" s="71"/>
      <c r="H76" s="54"/>
      <c r="J76" s="95"/>
      <c r="K76" s="120"/>
      <c r="L76" s="250"/>
      <c r="M76" s="251"/>
    </row>
    <row r="77" spans="1:17" s="45" customFormat="1" ht="18.75" x14ac:dyDescent="0.2">
      <c r="A77" s="71"/>
      <c r="B77" s="46"/>
      <c r="G77" s="395" t="s">
        <v>245</v>
      </c>
      <c r="H77" s="368"/>
      <c r="J77" s="284"/>
      <c r="K77" s="120"/>
      <c r="L77" s="285"/>
    </row>
    <row r="78" spans="1:17" s="45" customFormat="1" ht="18.75" x14ac:dyDescent="0.2">
      <c r="A78" s="71"/>
      <c r="H78" s="54"/>
      <c r="J78" s="95"/>
      <c r="K78" s="120"/>
      <c r="L78" s="252"/>
      <c r="M78" s="251"/>
    </row>
    <row r="79" spans="1:17" s="45" customFormat="1" ht="18.75" x14ac:dyDescent="0.2">
      <c r="A79" s="71"/>
      <c r="B79" s="46"/>
      <c r="G79" s="395" t="s">
        <v>249</v>
      </c>
      <c r="H79" s="368"/>
      <c r="J79" s="95">
        <f>J75-J77</f>
        <v>0</v>
      </c>
      <c r="K79" s="120"/>
      <c r="L79" s="286"/>
    </row>
    <row r="80" spans="1:17" s="45" customFormat="1" ht="19.5" thickBot="1" x14ac:dyDescent="0.25">
      <c r="A80" s="71"/>
      <c r="B80" s="117"/>
      <c r="C80" s="117"/>
      <c r="D80" s="117"/>
      <c r="E80" s="117"/>
      <c r="F80" s="117"/>
      <c r="G80" s="117"/>
      <c r="H80" s="117"/>
      <c r="I80" s="117"/>
      <c r="J80" s="118"/>
      <c r="L80" s="121"/>
    </row>
    <row r="81" spans="2:3" s="45" customFormat="1" ht="18.75" x14ac:dyDescent="0.2"/>
    <row r="82" spans="2:3" s="45" customFormat="1" ht="18.75" x14ac:dyDescent="0.2">
      <c r="B82" s="46" t="s">
        <v>19</v>
      </c>
      <c r="C82" s="45" t="s">
        <v>246</v>
      </c>
    </row>
    <row r="83" spans="2:3" s="45" customFormat="1" ht="18.75" x14ac:dyDescent="0.2">
      <c r="C83" s="45" t="s">
        <v>247</v>
      </c>
    </row>
    <row r="84" spans="2:3" s="45" customFormat="1" ht="5.0999999999999996" customHeight="1" x14ac:dyDescent="0.2"/>
    <row r="85" spans="2:3" s="45" customFormat="1" ht="18.75" x14ac:dyDescent="0.2">
      <c r="C85" s="45" t="s">
        <v>250</v>
      </c>
    </row>
    <row r="86" spans="2:3" s="45" customFormat="1" ht="5.0999999999999996" customHeight="1" x14ac:dyDescent="0.2"/>
    <row r="87" spans="2:3" s="45" customFormat="1" ht="18.75" x14ac:dyDescent="0.2">
      <c r="C87" s="45" t="s">
        <v>223</v>
      </c>
    </row>
    <row r="88" spans="2:3" s="45" customFormat="1" ht="18.75" x14ac:dyDescent="0.2">
      <c r="C88" s="253"/>
    </row>
    <row r="89" spans="2:3" ht="19.5" hidden="1" x14ac:dyDescent="0.25">
      <c r="B89" s="35"/>
      <c r="C89" s="35"/>
    </row>
    <row r="90" spans="2:3" ht="15" customHeight="1" x14ac:dyDescent="0.2"/>
  </sheetData>
  <sheetProtection algorithmName="SHA-512" hashValue="gIw+vZiMdbW8Vz54SLs2/xgAO2P7OR+hOIaRcpCvJ+mWZUI2eLpJ/lhYOE8lhMmVAj7kBrwa76Cg/ioSquwaBg==" saltValue="Z0r0nLGfVOUCUrFFviE6KA==" spinCount="100000" sheet="1" selectLockedCells="1"/>
  <mergeCells count="26">
    <mergeCell ref="G75:H75"/>
    <mergeCell ref="G77:H77"/>
    <mergeCell ref="G79:H79"/>
    <mergeCell ref="B1:L1"/>
    <mergeCell ref="B33:G33"/>
    <mergeCell ref="B25:C25"/>
    <mergeCell ref="B17:B18"/>
    <mergeCell ref="B66:H66"/>
    <mergeCell ref="E35:F35"/>
    <mergeCell ref="G35:H35"/>
    <mergeCell ref="G37:H37"/>
    <mergeCell ref="G38:H38"/>
    <mergeCell ref="G36:H36"/>
    <mergeCell ref="B61:E61"/>
    <mergeCell ref="B63:E63"/>
    <mergeCell ref="C17:J17"/>
    <mergeCell ref="C55:E55"/>
    <mergeCell ref="C18:J18"/>
    <mergeCell ref="C22:F22"/>
    <mergeCell ref="B45:C45"/>
    <mergeCell ref="B59:C59"/>
    <mergeCell ref="C4:J4"/>
    <mergeCell ref="C9:D9"/>
    <mergeCell ref="C12:D12"/>
    <mergeCell ref="C14:D14"/>
    <mergeCell ref="C6:J6"/>
  </mergeCells>
  <phoneticPr fontId="0" type="noConversion"/>
  <dataValidations count="2">
    <dataValidation type="time" allowBlank="1" showInputMessage="1" showErrorMessage="1" errorTitle="Hinweis zur Eingabe" error="Bitte geben Sie die Uhrzeit mit Doppelpunkt ein; z.B. 15:00." sqref="F12 F14" xr:uid="{00000000-0002-0000-0600-000000000000}">
      <formula1>0</formula1>
      <formula2>0.999305555555556</formula2>
    </dataValidation>
    <dataValidation type="date" allowBlank="1" showInputMessage="1" showErrorMessage="1" errorTitle="Hinweis zur Eingabe" error="Sie haben ein Datum erfasst, welches nicht dem erforderlichen Datumsformat entspricht, z.B. 01.01.2026 oder außerhalb des Jahres 2026 liegt._x000a__x000a_Bitte berichtigen Sie Ihre Eingabe." sqref="C12:D12" xr:uid="{00000000-0002-0000-0600-000001000000}">
      <formula1>46023</formula1>
      <formula2>46388</formula2>
    </dataValidation>
  </dataValidations>
  <printOptions horizontalCentered="1" verticalCentered="1"/>
  <pageMargins left="0.78740157480314965" right="0.19685039370078741" top="0.19685039370078741" bottom="0.39370078740157483" header="0" footer="0"/>
  <pageSetup paperSize="9" scale="42" orientation="portrait" horizontalDpi="4294967293" verticalDpi="300" r:id="rId1"/>
  <headerFooter alignWithMargins="0"/>
  <colBreaks count="1" manualBreakCount="1">
    <brk id="3"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76" r:id="rId4" name="Check Box 16">
              <controlPr locked="0" defaultSize="0" autoFill="0" autoLine="0" autoPict="0">
                <anchor moveWithCells="1">
                  <from>
                    <xdr:col>3</xdr:col>
                    <xdr:colOff>104775</xdr:colOff>
                    <xdr:row>35</xdr:row>
                    <xdr:rowOff>28575</xdr:rowOff>
                  </from>
                  <to>
                    <xdr:col>3</xdr:col>
                    <xdr:colOff>381000</xdr:colOff>
                    <xdr:row>36</xdr:row>
                    <xdr:rowOff>9525</xdr:rowOff>
                  </to>
                </anchor>
              </controlPr>
            </control>
          </mc:Choice>
        </mc:AlternateContent>
        <mc:AlternateContent xmlns:mc="http://schemas.openxmlformats.org/markup-compatibility/2006">
          <mc:Choice Requires="x14">
            <control shapeId="15377" r:id="rId5" name="Check Box 17">
              <controlPr locked="0" defaultSize="0" autoFill="0" autoLine="0" autoPict="0">
                <anchor moveWithCells="1">
                  <from>
                    <xdr:col>3</xdr:col>
                    <xdr:colOff>104775</xdr:colOff>
                    <xdr:row>36</xdr:row>
                    <xdr:rowOff>47625</xdr:rowOff>
                  </from>
                  <to>
                    <xdr:col>3</xdr:col>
                    <xdr:colOff>371475</xdr:colOff>
                    <xdr:row>37</xdr:row>
                    <xdr:rowOff>38100</xdr:rowOff>
                  </to>
                </anchor>
              </controlPr>
            </control>
          </mc:Choice>
        </mc:AlternateContent>
        <mc:AlternateContent xmlns:mc="http://schemas.openxmlformats.org/markup-compatibility/2006">
          <mc:Choice Requires="x14">
            <control shapeId="15378" r:id="rId6" name="Check Box 18">
              <controlPr locked="0" defaultSize="0" autoFill="0" autoLine="0" autoPict="0">
                <anchor moveWithCells="1">
                  <from>
                    <xdr:col>3</xdr:col>
                    <xdr:colOff>104775</xdr:colOff>
                    <xdr:row>37</xdr:row>
                    <xdr:rowOff>38100</xdr:rowOff>
                  </from>
                  <to>
                    <xdr:col>3</xdr:col>
                    <xdr:colOff>371475</xdr:colOff>
                    <xdr:row>37</xdr:row>
                    <xdr:rowOff>228600</xdr:rowOff>
                  </to>
                </anchor>
              </controlPr>
            </control>
          </mc:Choice>
        </mc:AlternateContent>
        <mc:AlternateContent xmlns:mc="http://schemas.openxmlformats.org/markup-compatibility/2006">
          <mc:Choice Requires="x14">
            <control shapeId="15386" r:id="rId7" name="Check Box 26">
              <controlPr locked="0" defaultSize="0" autoFill="0" autoLine="0" autoPict="0">
                <anchor moveWithCells="1">
                  <from>
                    <xdr:col>1</xdr:col>
                    <xdr:colOff>1743075</xdr:colOff>
                    <xdr:row>68</xdr:row>
                    <xdr:rowOff>9525</xdr:rowOff>
                  </from>
                  <to>
                    <xdr:col>1</xdr:col>
                    <xdr:colOff>2009775</xdr:colOff>
                    <xdr:row>68</xdr:row>
                    <xdr:rowOff>219075</xdr:rowOff>
                  </to>
                </anchor>
              </controlPr>
            </control>
          </mc:Choice>
        </mc:AlternateContent>
        <mc:AlternateContent xmlns:mc="http://schemas.openxmlformats.org/markup-compatibility/2006">
          <mc:Choice Requires="x14">
            <control shapeId="15387" r:id="rId8" name="Check Box 27">
              <controlPr locked="0" defaultSize="0" autoFill="0" autoLine="0" autoPict="0">
                <anchor moveWithCells="1">
                  <from>
                    <xdr:col>1</xdr:col>
                    <xdr:colOff>1743075</xdr:colOff>
                    <xdr:row>69</xdr:row>
                    <xdr:rowOff>0</xdr:rowOff>
                  </from>
                  <to>
                    <xdr:col>1</xdr:col>
                    <xdr:colOff>1990725</xdr:colOff>
                    <xdr:row>69</xdr:row>
                    <xdr:rowOff>190500</xdr:rowOff>
                  </to>
                </anchor>
              </controlPr>
            </control>
          </mc:Choice>
        </mc:AlternateContent>
        <mc:AlternateContent xmlns:mc="http://schemas.openxmlformats.org/markup-compatibility/2006">
          <mc:Choice Requires="x14">
            <control shapeId="15388" r:id="rId9" name="Check Box 28">
              <controlPr locked="0" defaultSize="0" autoFill="0" autoLine="0" autoPict="0">
                <anchor moveWithCells="1">
                  <from>
                    <xdr:col>1</xdr:col>
                    <xdr:colOff>1743075</xdr:colOff>
                    <xdr:row>67</xdr:row>
                    <xdr:rowOff>0</xdr:rowOff>
                  </from>
                  <to>
                    <xdr:col>1</xdr:col>
                    <xdr:colOff>2019300</xdr:colOff>
                    <xdr:row>68</xdr:row>
                    <xdr:rowOff>9525</xdr:rowOff>
                  </to>
                </anchor>
              </controlPr>
            </control>
          </mc:Choice>
        </mc:AlternateContent>
        <mc:AlternateContent xmlns:mc="http://schemas.openxmlformats.org/markup-compatibility/2006">
          <mc:Choice Requires="x14">
            <control shapeId="15389" r:id="rId10" name="Check Box 29">
              <controlPr locked="0" defaultSize="0" autoFill="0" autoLine="0" autoPict="0">
                <anchor moveWithCells="1">
                  <from>
                    <xdr:col>6</xdr:col>
                    <xdr:colOff>85725</xdr:colOff>
                    <xdr:row>64</xdr:row>
                    <xdr:rowOff>85725</xdr:rowOff>
                  </from>
                  <to>
                    <xdr:col>6</xdr:col>
                    <xdr:colOff>485775</xdr:colOff>
                    <xdr:row>66</xdr:row>
                    <xdr:rowOff>133350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2000000}">
          <x14:formula1>
            <xm:f>Staatenübersicht!$A$9:$A$242</xm:f>
          </x14:formula1>
          <xm:sqref>C6:J6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5"/>
  <dimension ref="A1:G247"/>
  <sheetViews>
    <sheetView topLeftCell="A226" zoomScale="75" zoomScaleNormal="75" workbookViewId="0">
      <selection activeCell="E242" sqref="A9:E242"/>
    </sheetView>
  </sheetViews>
  <sheetFormatPr baseColWidth="10" defaultColWidth="11.42578125" defaultRowHeight="18" x14ac:dyDescent="0.25"/>
  <cols>
    <col min="1" max="1" width="43.140625" style="3" customWidth="1"/>
    <col min="2" max="16384" width="11.42578125" style="3"/>
  </cols>
  <sheetData>
    <row r="1" spans="1:5" ht="12.75" customHeight="1" x14ac:dyDescent="0.25">
      <c r="A1" s="426" t="s">
        <v>44</v>
      </c>
      <c r="B1" s="429" t="s">
        <v>45</v>
      </c>
      <c r="C1" s="430"/>
      <c r="D1" s="431"/>
      <c r="E1" s="2" t="s">
        <v>48</v>
      </c>
    </row>
    <row r="2" spans="1:5" ht="12.75" customHeight="1" x14ac:dyDescent="0.25">
      <c r="A2" s="427"/>
      <c r="B2" s="432" t="s">
        <v>46</v>
      </c>
      <c r="C2" s="433"/>
      <c r="D2" s="434"/>
      <c r="E2" s="4" t="s">
        <v>49</v>
      </c>
    </row>
    <row r="3" spans="1:5" ht="36.75" thickBot="1" x14ac:dyDescent="0.3">
      <c r="A3" s="427"/>
      <c r="B3" s="435" t="s">
        <v>47</v>
      </c>
      <c r="C3" s="436"/>
      <c r="D3" s="437"/>
      <c r="E3" s="4" t="s">
        <v>50</v>
      </c>
    </row>
    <row r="4" spans="1:5" ht="36" x14ac:dyDescent="0.25">
      <c r="A4" s="427"/>
      <c r="B4" s="4" t="s">
        <v>51</v>
      </c>
      <c r="C4" s="4" t="s">
        <v>53</v>
      </c>
      <c r="D4" s="4" t="s">
        <v>53</v>
      </c>
      <c r="E4" s="6"/>
    </row>
    <row r="5" spans="1:5" ht="36" x14ac:dyDescent="0.25">
      <c r="A5" s="427"/>
      <c r="B5" s="4" t="s">
        <v>52</v>
      </c>
      <c r="C5" s="4" t="s">
        <v>54</v>
      </c>
      <c r="D5" s="4" t="s">
        <v>56</v>
      </c>
      <c r="E5" s="6"/>
    </row>
    <row r="6" spans="1:5" ht="36" x14ac:dyDescent="0.25">
      <c r="A6" s="427"/>
      <c r="B6" s="6"/>
      <c r="C6" s="4" t="s">
        <v>51</v>
      </c>
      <c r="D6" s="4" t="s">
        <v>51</v>
      </c>
      <c r="E6" s="6"/>
    </row>
    <row r="7" spans="1:5" ht="36.75" thickBot="1" x14ac:dyDescent="0.3">
      <c r="A7" s="427"/>
      <c r="B7" s="7"/>
      <c r="C7" s="5" t="s">
        <v>55</v>
      </c>
      <c r="D7" s="5" t="s">
        <v>57</v>
      </c>
      <c r="E7" s="7"/>
    </row>
    <row r="8" spans="1:5" ht="18.75" thickBot="1" x14ac:dyDescent="0.3">
      <c r="A8" s="428"/>
      <c r="B8" s="5" t="s">
        <v>58</v>
      </c>
      <c r="C8" s="5" t="s">
        <v>58</v>
      </c>
      <c r="D8" s="5" t="s">
        <v>58</v>
      </c>
      <c r="E8" s="5" t="s">
        <v>58</v>
      </c>
    </row>
    <row r="9" spans="1:5" ht="18.75" thickBot="1" x14ac:dyDescent="0.3">
      <c r="A9" s="10" t="s">
        <v>59</v>
      </c>
      <c r="B9" s="13">
        <v>50</v>
      </c>
      <c r="C9" s="13">
        <v>33</v>
      </c>
      <c r="D9" s="8">
        <v>125</v>
      </c>
      <c r="E9" s="17">
        <v>112</v>
      </c>
    </row>
    <row r="10" spans="1:5" ht="18.75" thickBot="1" x14ac:dyDescent="0.3">
      <c r="A10" s="10" t="s">
        <v>60</v>
      </c>
      <c r="B10" s="13">
        <v>44</v>
      </c>
      <c r="C10" s="13">
        <v>29</v>
      </c>
      <c r="D10" s="8">
        <v>130</v>
      </c>
      <c r="E10" s="17">
        <v>159</v>
      </c>
    </row>
    <row r="11" spans="1:5" ht="18.75" thickBot="1" x14ac:dyDescent="0.3">
      <c r="A11" s="10" t="s">
        <v>224</v>
      </c>
      <c r="B11" s="13">
        <v>42</v>
      </c>
      <c r="C11" s="13">
        <v>28</v>
      </c>
      <c r="D11" s="8">
        <v>166</v>
      </c>
      <c r="E11" s="17">
        <v>166</v>
      </c>
    </row>
    <row r="12" spans="1:5" ht="18.75" thickBot="1" x14ac:dyDescent="0.3">
      <c r="A12" s="10" t="s">
        <v>61</v>
      </c>
      <c r="B12" s="13">
        <v>33</v>
      </c>
      <c r="C12" s="13">
        <v>22</v>
      </c>
      <c r="D12" s="8">
        <v>113</v>
      </c>
      <c r="E12" s="17">
        <v>116</v>
      </c>
    </row>
    <row r="13" spans="1:5" ht="18.75" thickBot="1" x14ac:dyDescent="0.3">
      <c r="A13" s="10" t="s">
        <v>62</v>
      </c>
      <c r="B13" s="13">
        <v>47</v>
      </c>
      <c r="C13" s="13">
        <v>32</v>
      </c>
      <c r="D13" s="8">
        <v>173</v>
      </c>
      <c r="E13" s="17">
        <v>120</v>
      </c>
    </row>
    <row r="14" spans="1:5" ht="18.75" thickBot="1" x14ac:dyDescent="0.3">
      <c r="A14" s="10" t="s">
        <v>63</v>
      </c>
      <c r="B14" s="13">
        <v>45</v>
      </c>
      <c r="C14" s="13">
        <v>30</v>
      </c>
      <c r="D14" s="8">
        <v>45</v>
      </c>
      <c r="E14" s="17">
        <v>135</v>
      </c>
    </row>
    <row r="15" spans="1:5" ht="18.75" thickBot="1" x14ac:dyDescent="0.3">
      <c r="A15" s="10" t="s">
        <v>64</v>
      </c>
      <c r="B15" s="13">
        <v>40</v>
      </c>
      <c r="C15" s="13">
        <v>27</v>
      </c>
      <c r="D15" s="8">
        <v>299</v>
      </c>
      <c r="E15" s="17">
        <v>368</v>
      </c>
    </row>
    <row r="16" spans="1:5" ht="18.75" thickBot="1" x14ac:dyDescent="0.3">
      <c r="A16" s="10" t="s">
        <v>65</v>
      </c>
      <c r="B16" s="13">
        <v>42</v>
      </c>
      <c r="C16" s="13">
        <v>28</v>
      </c>
      <c r="D16" s="8">
        <v>113</v>
      </c>
      <c r="E16" s="17">
        <v>119</v>
      </c>
    </row>
    <row r="17" spans="1:5" ht="18.75" thickBot="1" x14ac:dyDescent="0.3">
      <c r="A17" s="10" t="s">
        <v>66</v>
      </c>
      <c r="B17" s="13">
        <v>29</v>
      </c>
      <c r="C17" s="13">
        <v>20</v>
      </c>
      <c r="D17" s="8">
        <v>59</v>
      </c>
      <c r="E17" s="17">
        <v>107</v>
      </c>
    </row>
    <row r="18" spans="1:5" ht="18.75" thickBot="1" x14ac:dyDescent="0.3">
      <c r="A18" s="10" t="s">
        <v>67</v>
      </c>
      <c r="B18" s="13">
        <v>44</v>
      </c>
      <c r="C18" s="13">
        <v>29</v>
      </c>
      <c r="D18" s="8">
        <v>72</v>
      </c>
      <c r="E18" s="17">
        <v>88</v>
      </c>
    </row>
    <row r="19" spans="1:5" ht="18.75" thickBot="1" x14ac:dyDescent="0.3">
      <c r="A19" s="10" t="s">
        <v>68</v>
      </c>
      <c r="B19" s="13"/>
      <c r="C19" s="13"/>
      <c r="D19" s="8"/>
      <c r="E19" s="17"/>
    </row>
    <row r="20" spans="1:5" ht="18.75" thickBot="1" x14ac:dyDescent="0.3">
      <c r="A20" s="10" t="s">
        <v>252</v>
      </c>
      <c r="B20" s="13">
        <v>74</v>
      </c>
      <c r="C20" s="13">
        <v>49</v>
      </c>
      <c r="D20" s="8">
        <v>158</v>
      </c>
      <c r="E20" s="17">
        <v>186</v>
      </c>
    </row>
    <row r="21" spans="1:5" ht="18.75" thickBot="1" x14ac:dyDescent="0.3">
      <c r="A21" s="10" t="s">
        <v>253</v>
      </c>
      <c r="B21" s="13">
        <v>57</v>
      </c>
      <c r="C21" s="13">
        <v>38</v>
      </c>
      <c r="D21" s="8">
        <v>184</v>
      </c>
      <c r="E21" s="17">
        <v>173</v>
      </c>
    </row>
    <row r="22" spans="1:5" ht="18.75" thickBot="1" x14ac:dyDescent="0.3">
      <c r="A22" s="10" t="s">
        <v>317</v>
      </c>
      <c r="B22" s="13">
        <v>57</v>
      </c>
      <c r="C22" s="13">
        <v>38</v>
      </c>
      <c r="D22" s="8">
        <v>158</v>
      </c>
      <c r="E22" s="17">
        <v>173</v>
      </c>
    </row>
    <row r="23" spans="1:5" ht="18.75" thickBot="1" x14ac:dyDescent="0.3">
      <c r="A23" s="10" t="s">
        <v>69</v>
      </c>
      <c r="B23" s="13">
        <v>48</v>
      </c>
      <c r="C23" s="13">
        <v>32</v>
      </c>
      <c r="D23" s="8">
        <v>180</v>
      </c>
      <c r="E23" s="17">
        <v>153</v>
      </c>
    </row>
    <row r="24" spans="1:5" ht="18.75" thickBot="1" x14ac:dyDescent="0.3">
      <c r="A24" s="10" t="s">
        <v>70</v>
      </c>
      <c r="B24" s="13">
        <v>46</v>
      </c>
      <c r="C24" s="13">
        <v>31</v>
      </c>
      <c r="D24" s="8">
        <v>165</v>
      </c>
      <c r="E24" s="17">
        <v>189</v>
      </c>
    </row>
    <row r="25" spans="1:5" ht="18.75" thickBot="1" x14ac:dyDescent="0.3">
      <c r="A25" s="10" t="s">
        <v>71</v>
      </c>
      <c r="B25" s="13">
        <v>54</v>
      </c>
      <c r="C25" s="13">
        <v>36</v>
      </c>
      <c r="D25" s="8">
        <v>165</v>
      </c>
      <c r="E25" s="17">
        <v>206</v>
      </c>
    </row>
    <row r="26" spans="1:5" ht="18.75" thickBot="1" x14ac:dyDescent="0.3">
      <c r="A26" s="10" t="s">
        <v>72</v>
      </c>
      <c r="B26" s="13">
        <v>59</v>
      </c>
      <c r="C26" s="13">
        <v>40</v>
      </c>
      <c r="D26" s="8">
        <v>135</v>
      </c>
      <c r="E26" s="17">
        <v>141</v>
      </c>
    </row>
    <row r="27" spans="1:5" ht="18.75" thickBot="1" x14ac:dyDescent="0.3">
      <c r="A27" s="10" t="s">
        <v>73</v>
      </c>
      <c r="B27" s="13">
        <v>40</v>
      </c>
      <c r="C27" s="13">
        <v>27</v>
      </c>
      <c r="D27" s="8">
        <v>115</v>
      </c>
      <c r="E27" s="17">
        <v>168</v>
      </c>
    </row>
    <row r="28" spans="1:5" ht="18.75" thickBot="1" x14ac:dyDescent="0.3">
      <c r="A28" s="10" t="s">
        <v>383</v>
      </c>
      <c r="B28" s="13">
        <v>27</v>
      </c>
      <c r="C28" s="13">
        <v>18</v>
      </c>
      <c r="D28" s="8"/>
      <c r="E28" s="17">
        <v>176</v>
      </c>
    </row>
    <row r="29" spans="1:5" ht="18.75" thickBot="1" x14ac:dyDescent="0.3">
      <c r="A29" s="10" t="s">
        <v>74</v>
      </c>
      <c r="B29" s="13">
        <v>46</v>
      </c>
      <c r="C29" s="13">
        <v>31</v>
      </c>
      <c r="D29" s="8">
        <v>93</v>
      </c>
      <c r="E29" s="17">
        <v>108</v>
      </c>
    </row>
    <row r="30" spans="1:5" ht="18.75" thickBot="1" x14ac:dyDescent="0.3">
      <c r="A30" s="10" t="s">
        <v>75</v>
      </c>
      <c r="B30" s="13">
        <v>32</v>
      </c>
      <c r="C30" s="13">
        <v>21</v>
      </c>
      <c r="D30" s="8">
        <v>75</v>
      </c>
      <c r="E30" s="17">
        <v>109</v>
      </c>
    </row>
    <row r="31" spans="1:5" ht="18.75" thickBot="1" x14ac:dyDescent="0.3">
      <c r="A31" s="10" t="s">
        <v>76</v>
      </c>
      <c r="B31" s="13">
        <v>40</v>
      </c>
      <c r="C31" s="13">
        <v>27</v>
      </c>
      <c r="D31" s="8">
        <v>102</v>
      </c>
      <c r="E31" s="17">
        <v>105</v>
      </c>
    </row>
    <row r="32" spans="1:5" ht="18.75" thickBot="1" x14ac:dyDescent="0.3">
      <c r="A32" s="10" t="s">
        <v>77</v>
      </c>
      <c r="B32" s="13"/>
      <c r="C32" s="13"/>
      <c r="D32" s="8"/>
      <c r="E32" s="17"/>
    </row>
    <row r="33" spans="1:7" ht="18.75" thickBot="1" x14ac:dyDescent="0.3">
      <c r="A33" s="10" t="s">
        <v>254</v>
      </c>
      <c r="B33" s="13">
        <v>51</v>
      </c>
      <c r="C33" s="13">
        <v>34</v>
      </c>
      <c r="D33" s="8">
        <v>127</v>
      </c>
      <c r="E33" s="17">
        <v>88</v>
      </c>
    </row>
    <row r="34" spans="1:7" ht="18.75" thickBot="1" x14ac:dyDescent="0.3">
      <c r="A34" s="10" t="s">
        <v>255</v>
      </c>
      <c r="B34" s="13">
        <v>69</v>
      </c>
      <c r="C34" s="13">
        <v>46</v>
      </c>
      <c r="D34" s="8">
        <v>145</v>
      </c>
      <c r="E34" s="17">
        <v>140</v>
      </c>
    </row>
    <row r="35" spans="1:7" ht="18.75" thickBot="1" x14ac:dyDescent="0.3">
      <c r="A35" s="10" t="s">
        <v>256</v>
      </c>
      <c r="B35" s="13">
        <v>46</v>
      </c>
      <c r="C35" s="13">
        <v>31</v>
      </c>
      <c r="D35" s="8">
        <v>132</v>
      </c>
      <c r="E35" s="17">
        <v>151</v>
      </c>
    </row>
    <row r="36" spans="1:7" ht="18.75" thickBot="1" x14ac:dyDescent="0.3">
      <c r="A36" s="10" t="s">
        <v>316</v>
      </c>
      <c r="B36" s="13">
        <v>46</v>
      </c>
      <c r="C36" s="13">
        <v>31</v>
      </c>
      <c r="D36" s="8">
        <v>84</v>
      </c>
      <c r="E36" s="17">
        <v>88</v>
      </c>
    </row>
    <row r="37" spans="1:7" ht="18.75" thickBot="1" x14ac:dyDescent="0.3">
      <c r="A37" s="10" t="s">
        <v>78</v>
      </c>
      <c r="B37" s="13">
        <v>45</v>
      </c>
      <c r="C37" s="13">
        <v>30</v>
      </c>
      <c r="D37" s="8">
        <v>106</v>
      </c>
      <c r="E37" s="17">
        <v>110</v>
      </c>
    </row>
    <row r="38" spans="1:7" ht="18.75" thickBot="1" x14ac:dyDescent="0.3">
      <c r="A38" s="10" t="s">
        <v>79</v>
      </c>
      <c r="B38" s="13">
        <v>38</v>
      </c>
      <c r="C38" s="13">
        <v>25</v>
      </c>
      <c r="D38" s="8">
        <v>115</v>
      </c>
      <c r="E38" s="17">
        <v>109</v>
      </c>
    </row>
    <row r="39" spans="1:7" ht="18.75" thickBot="1" x14ac:dyDescent="0.3">
      <c r="A39" s="10" t="s">
        <v>80</v>
      </c>
      <c r="B39" s="13">
        <v>39</v>
      </c>
      <c r="C39" s="13">
        <v>26</v>
      </c>
      <c r="D39" s="8">
        <v>174</v>
      </c>
      <c r="E39" s="17">
        <v>230</v>
      </c>
    </row>
    <row r="40" spans="1:7" ht="18.75" thickBot="1" x14ac:dyDescent="0.3">
      <c r="A40" s="10" t="s">
        <v>81</v>
      </c>
      <c r="B40" s="13">
        <v>58</v>
      </c>
      <c r="C40" s="13">
        <v>39</v>
      </c>
      <c r="D40" s="8">
        <v>98</v>
      </c>
      <c r="E40" s="17">
        <v>102</v>
      </c>
    </row>
    <row r="41" spans="1:7" ht="18.75" thickBot="1" x14ac:dyDescent="0.3">
      <c r="A41" s="10" t="s">
        <v>82</v>
      </c>
      <c r="B41" s="13">
        <v>44</v>
      </c>
      <c r="C41" s="13">
        <v>29</v>
      </c>
      <c r="D41" s="8">
        <v>187</v>
      </c>
      <c r="E41" s="17">
        <v>154</v>
      </c>
    </row>
    <row r="42" spans="1:7" ht="18.75" thickBot="1" x14ac:dyDescent="0.3">
      <c r="A42" s="10" t="s">
        <v>83</v>
      </c>
      <c r="B42" s="13"/>
      <c r="C42" s="13"/>
      <c r="D42" s="8"/>
      <c r="E42" s="17"/>
    </row>
    <row r="43" spans="1:7" ht="18.75" thickBot="1" x14ac:dyDescent="0.3">
      <c r="A43" s="10" t="s">
        <v>257</v>
      </c>
      <c r="B43" s="13">
        <v>83</v>
      </c>
      <c r="C43" s="13">
        <v>56</v>
      </c>
      <c r="D43" s="8">
        <v>145</v>
      </c>
      <c r="E43" s="17">
        <v>209</v>
      </c>
    </row>
    <row r="44" spans="1:7" ht="18.75" thickBot="1" x14ac:dyDescent="0.3">
      <c r="A44" s="10" t="s">
        <v>258</v>
      </c>
      <c r="B44" s="13">
        <v>57</v>
      </c>
      <c r="C44" s="13">
        <v>38</v>
      </c>
      <c r="D44" s="8">
        <v>142</v>
      </c>
      <c r="E44" s="17">
        <v>184</v>
      </c>
    </row>
    <row r="45" spans="1:7" ht="18.75" thickBot="1" x14ac:dyDescent="0.3">
      <c r="A45" s="10" t="s">
        <v>259</v>
      </c>
      <c r="B45" s="13">
        <v>48</v>
      </c>
      <c r="C45" s="13">
        <v>32</v>
      </c>
      <c r="D45" s="8">
        <v>128</v>
      </c>
      <c r="E45" s="17">
        <v>142</v>
      </c>
    </row>
    <row r="46" spans="1:7" ht="18.75" thickBot="1" x14ac:dyDescent="0.3">
      <c r="A46" s="10" t="s">
        <v>315</v>
      </c>
      <c r="B46" s="13">
        <v>48</v>
      </c>
      <c r="C46" s="13">
        <v>32</v>
      </c>
      <c r="D46" s="8">
        <v>78</v>
      </c>
      <c r="E46" s="17">
        <v>142</v>
      </c>
    </row>
    <row r="47" spans="1:7" ht="18.75" thickBot="1" x14ac:dyDescent="0.3">
      <c r="A47" s="10" t="s">
        <v>84</v>
      </c>
      <c r="B47" s="13">
        <v>60</v>
      </c>
      <c r="C47" s="13">
        <v>40</v>
      </c>
      <c r="D47" s="8">
        <v>93</v>
      </c>
      <c r="E47" s="17">
        <v>127</v>
      </c>
    </row>
    <row r="48" spans="1:7" ht="18.75" thickBot="1" x14ac:dyDescent="0.3">
      <c r="A48" s="10" t="s">
        <v>85</v>
      </c>
      <c r="B48" s="13">
        <v>60</v>
      </c>
      <c r="C48" s="13">
        <v>40</v>
      </c>
      <c r="D48" s="8">
        <v>146</v>
      </c>
      <c r="E48" s="17">
        <v>171</v>
      </c>
      <c r="G48" s="292"/>
    </row>
    <row r="49" spans="1:5" ht="18.75" thickBot="1" x14ac:dyDescent="0.3">
      <c r="A49" s="11" t="s">
        <v>336</v>
      </c>
      <c r="B49" s="13">
        <v>28</v>
      </c>
      <c r="C49" s="13">
        <v>14</v>
      </c>
      <c r="D49" s="8">
        <v>20</v>
      </c>
      <c r="E49" s="17">
        <v>20</v>
      </c>
    </row>
    <row r="50" spans="1:5" ht="18.75" thickBot="1" x14ac:dyDescent="0.3">
      <c r="A50" s="10" t="s">
        <v>86</v>
      </c>
      <c r="B50" s="13">
        <v>75</v>
      </c>
      <c r="C50" s="13">
        <v>50</v>
      </c>
      <c r="D50" s="8">
        <v>143</v>
      </c>
      <c r="E50" s="17">
        <v>183</v>
      </c>
    </row>
    <row r="51" spans="1:5" ht="18.75" thickBot="1" x14ac:dyDescent="0.3">
      <c r="A51" s="10" t="s">
        <v>87</v>
      </c>
      <c r="B51" s="13">
        <v>50</v>
      </c>
      <c r="C51" s="13">
        <v>33</v>
      </c>
      <c r="D51" s="8">
        <v>147</v>
      </c>
      <c r="E51" s="17">
        <v>167</v>
      </c>
    </row>
    <row r="52" spans="1:5" ht="18.75" thickBot="1" x14ac:dyDescent="0.3">
      <c r="A52" s="10" t="s">
        <v>88</v>
      </c>
      <c r="B52" s="13">
        <v>77</v>
      </c>
      <c r="C52" s="13">
        <v>52</v>
      </c>
      <c r="D52" s="8">
        <v>305</v>
      </c>
      <c r="E52" s="17">
        <v>255</v>
      </c>
    </row>
    <row r="53" spans="1:5" ht="18.75" thickBot="1" x14ac:dyDescent="0.3">
      <c r="A53" s="10" t="s">
        <v>89</v>
      </c>
      <c r="B53" s="13">
        <v>27</v>
      </c>
      <c r="C53" s="13">
        <v>18</v>
      </c>
      <c r="D53" s="8">
        <v>97</v>
      </c>
      <c r="E53" s="17">
        <v>103</v>
      </c>
    </row>
    <row r="54" spans="1:5" ht="18.75" thickBot="1" x14ac:dyDescent="0.3">
      <c r="A54" s="10" t="s">
        <v>90</v>
      </c>
      <c r="B54" s="13">
        <v>65</v>
      </c>
      <c r="C54" s="13">
        <v>44</v>
      </c>
      <c r="D54" s="8">
        <v>119</v>
      </c>
      <c r="E54" s="17">
        <v>161</v>
      </c>
    </row>
    <row r="55" spans="1:5" ht="18.75" thickBot="1" x14ac:dyDescent="0.3">
      <c r="A55" s="10" t="s">
        <v>91</v>
      </c>
      <c r="B55" s="13">
        <v>46</v>
      </c>
      <c r="C55" s="13">
        <v>31</v>
      </c>
      <c r="D55" s="8">
        <v>91</v>
      </c>
      <c r="E55" s="17">
        <v>78</v>
      </c>
    </row>
    <row r="56" spans="1:5" ht="18.75" thickBot="1" x14ac:dyDescent="0.3">
      <c r="A56" s="10" t="s">
        <v>92</v>
      </c>
      <c r="B56" s="13">
        <v>39</v>
      </c>
      <c r="C56" s="13">
        <v>26</v>
      </c>
      <c r="D56" s="8">
        <v>85</v>
      </c>
      <c r="E56" s="17">
        <v>125</v>
      </c>
    </row>
    <row r="57" spans="1:5" ht="18.75" thickBot="1" x14ac:dyDescent="0.3">
      <c r="A57" s="10" t="s">
        <v>93</v>
      </c>
      <c r="B57" s="13">
        <v>32</v>
      </c>
      <c r="C57" s="13">
        <v>21</v>
      </c>
      <c r="D57" s="8">
        <v>69</v>
      </c>
      <c r="E57" s="17">
        <v>183</v>
      </c>
    </row>
    <row r="58" spans="1:5" ht="18.75" thickBot="1" x14ac:dyDescent="0.3">
      <c r="A58" s="10" t="s">
        <v>94</v>
      </c>
      <c r="B58" s="13">
        <v>54</v>
      </c>
      <c r="C58" s="13">
        <v>36</v>
      </c>
      <c r="D58" s="8">
        <v>136</v>
      </c>
      <c r="E58" s="17">
        <v>171</v>
      </c>
    </row>
    <row r="59" spans="1:5" ht="18.75" thickBot="1" x14ac:dyDescent="0.3">
      <c r="A59" s="10" t="s">
        <v>95</v>
      </c>
      <c r="B59" s="13"/>
      <c r="C59" s="13"/>
      <c r="D59" s="8"/>
      <c r="E59" s="17"/>
    </row>
    <row r="60" spans="1:5" ht="36.75" thickBot="1" x14ac:dyDescent="0.3">
      <c r="A60" s="10" t="s">
        <v>337</v>
      </c>
      <c r="B60" s="13">
        <v>58</v>
      </c>
      <c r="C60" s="13">
        <v>39</v>
      </c>
      <c r="D60" s="8">
        <v>152</v>
      </c>
      <c r="E60" s="17">
        <v>159</v>
      </c>
    </row>
    <row r="61" spans="1:5" ht="18.75" thickBot="1" x14ac:dyDescent="0.3">
      <c r="A61" s="10" t="s">
        <v>314</v>
      </c>
      <c r="B61" s="13">
        <v>53</v>
      </c>
      <c r="C61" s="13">
        <v>36</v>
      </c>
      <c r="D61" s="8">
        <v>115</v>
      </c>
      <c r="E61" s="17">
        <v>105</v>
      </c>
    </row>
    <row r="62" spans="1:5" ht="18.75" thickBot="1" x14ac:dyDescent="0.3">
      <c r="A62" s="10" t="s">
        <v>96</v>
      </c>
      <c r="B62" s="13">
        <v>64</v>
      </c>
      <c r="C62" s="13">
        <v>43</v>
      </c>
      <c r="D62" s="8">
        <v>183</v>
      </c>
      <c r="E62" s="17">
        <v>263</v>
      </c>
    </row>
    <row r="63" spans="1:5" ht="18.75" thickBot="1" x14ac:dyDescent="0.3">
      <c r="A63" s="10" t="s">
        <v>97</v>
      </c>
      <c r="B63" s="13">
        <v>40</v>
      </c>
      <c r="C63" s="13">
        <v>27</v>
      </c>
      <c r="D63" s="8">
        <v>125</v>
      </c>
      <c r="E63" s="17">
        <v>161</v>
      </c>
    </row>
    <row r="64" spans="1:5" ht="18.75" thickBot="1" x14ac:dyDescent="0.3">
      <c r="A64" s="10" t="s">
        <v>98</v>
      </c>
      <c r="B64" s="13">
        <v>45</v>
      </c>
      <c r="C64" s="13">
        <v>30</v>
      </c>
      <c r="D64" s="8">
        <v>88</v>
      </c>
      <c r="E64" s="17">
        <v>87</v>
      </c>
    </row>
    <row r="65" spans="1:5" ht="18.75" thickBot="1" x14ac:dyDescent="0.3">
      <c r="A65" s="10" t="s">
        <v>99</v>
      </c>
      <c r="B65" s="13">
        <v>46</v>
      </c>
      <c r="C65" s="13">
        <v>31</v>
      </c>
      <c r="D65" s="8">
        <v>148</v>
      </c>
      <c r="E65" s="17">
        <v>203</v>
      </c>
    </row>
    <row r="66" spans="1:5" ht="18.75" thickBot="1" x14ac:dyDescent="0.3">
      <c r="A66" s="10" t="s">
        <v>100</v>
      </c>
      <c r="B66" s="13"/>
      <c r="C66" s="13"/>
      <c r="D66" s="8"/>
      <c r="E66" s="17"/>
    </row>
    <row r="67" spans="1:5" ht="18.75" thickBot="1" x14ac:dyDescent="0.3">
      <c r="A67" s="10" t="s">
        <v>260</v>
      </c>
      <c r="B67" s="13">
        <v>40</v>
      </c>
      <c r="C67" s="13">
        <v>27</v>
      </c>
      <c r="D67" s="8">
        <v>132</v>
      </c>
      <c r="E67" s="17">
        <v>139</v>
      </c>
    </row>
    <row r="68" spans="1:5" ht="18.75" thickBot="1" x14ac:dyDescent="0.3">
      <c r="A68" s="10" t="s">
        <v>313</v>
      </c>
      <c r="B68" s="13">
        <v>36</v>
      </c>
      <c r="C68" s="13">
        <v>24</v>
      </c>
      <c r="D68" s="8">
        <v>135</v>
      </c>
      <c r="E68" s="17">
        <v>150</v>
      </c>
    </row>
    <row r="69" spans="1:5" ht="18.75" thickBot="1" x14ac:dyDescent="0.3">
      <c r="A69" s="10" t="s">
        <v>101</v>
      </c>
      <c r="B69" s="13">
        <v>46</v>
      </c>
      <c r="C69" s="13">
        <v>31</v>
      </c>
      <c r="D69" s="8">
        <v>90</v>
      </c>
      <c r="E69" s="17">
        <v>124</v>
      </c>
    </row>
    <row r="70" spans="1:5" ht="18.75" thickBot="1" x14ac:dyDescent="0.3">
      <c r="A70" s="10" t="s">
        <v>102</v>
      </c>
      <c r="B70" s="13">
        <v>59</v>
      </c>
      <c r="C70" s="13">
        <v>40</v>
      </c>
      <c r="D70" s="8">
        <v>118</v>
      </c>
      <c r="E70" s="17">
        <v>140</v>
      </c>
    </row>
    <row r="71" spans="1:5" ht="18.75" thickBot="1" x14ac:dyDescent="0.3">
      <c r="A71" s="10" t="s">
        <v>103</v>
      </c>
      <c r="B71" s="13">
        <v>32</v>
      </c>
      <c r="C71" s="13">
        <v>21</v>
      </c>
      <c r="D71" s="8">
        <v>86</v>
      </c>
      <c r="E71" s="17">
        <v>113</v>
      </c>
    </row>
    <row r="72" spans="1:5" ht="18.75" thickBot="1" x14ac:dyDescent="0.3">
      <c r="A72" s="10" t="s">
        <v>104</v>
      </c>
      <c r="B72" s="13">
        <v>57</v>
      </c>
      <c r="C72" s="13">
        <v>38</v>
      </c>
      <c r="D72" s="8">
        <v>101</v>
      </c>
      <c r="E72" s="17">
        <v>198</v>
      </c>
    </row>
    <row r="73" spans="1:5" ht="18.75" thickBot="1" x14ac:dyDescent="0.3">
      <c r="A73" s="10" t="s">
        <v>105</v>
      </c>
      <c r="B73" s="13"/>
      <c r="C73" s="13"/>
      <c r="D73" s="8"/>
      <c r="E73" s="17"/>
    </row>
    <row r="74" spans="1:5" ht="18.75" thickBot="1" x14ac:dyDescent="0.3">
      <c r="A74" s="10" t="s">
        <v>384</v>
      </c>
      <c r="B74" s="13">
        <v>42</v>
      </c>
      <c r="C74" s="13">
        <v>28</v>
      </c>
      <c r="D74" s="8"/>
      <c r="E74" s="17">
        <v>155</v>
      </c>
    </row>
    <row r="75" spans="1:5" ht="18.75" thickBot="1" x14ac:dyDescent="0.3">
      <c r="A75" s="10" t="s">
        <v>261</v>
      </c>
      <c r="B75" s="13">
        <v>22</v>
      </c>
      <c r="C75" s="13">
        <v>15</v>
      </c>
      <c r="D75" s="8">
        <v>85</v>
      </c>
      <c r="E75" s="17">
        <v>80</v>
      </c>
    </row>
    <row r="76" spans="1:5" ht="18.75" thickBot="1" x14ac:dyDescent="0.3">
      <c r="A76" s="10" t="s">
        <v>262</v>
      </c>
      <c r="B76" s="13">
        <v>32</v>
      </c>
      <c r="C76" s="13">
        <v>21</v>
      </c>
      <c r="D76" s="8">
        <v>145</v>
      </c>
      <c r="E76" s="17">
        <v>167</v>
      </c>
    </row>
    <row r="77" spans="1:5" ht="18.75" thickBot="1" x14ac:dyDescent="0.3">
      <c r="A77" s="10" t="s">
        <v>263</v>
      </c>
      <c r="B77" s="13">
        <v>53</v>
      </c>
      <c r="C77" s="13">
        <v>36</v>
      </c>
      <c r="D77" s="8">
        <v>146</v>
      </c>
      <c r="E77" s="17">
        <v>218</v>
      </c>
    </row>
    <row r="78" spans="1:5" ht="18.75" thickBot="1" x14ac:dyDescent="0.3">
      <c r="A78" s="10" t="s">
        <v>264</v>
      </c>
      <c r="B78" s="13">
        <v>46</v>
      </c>
      <c r="C78" s="13">
        <v>31</v>
      </c>
      <c r="D78" s="8">
        <v>185</v>
      </c>
      <c r="E78" s="17">
        <v>211</v>
      </c>
    </row>
    <row r="79" spans="1:5" ht="18.75" thickBot="1" x14ac:dyDescent="0.3">
      <c r="A79" s="10" t="s">
        <v>312</v>
      </c>
      <c r="B79" s="13">
        <v>22</v>
      </c>
      <c r="C79" s="13">
        <v>15</v>
      </c>
      <c r="D79" s="8">
        <v>85</v>
      </c>
      <c r="E79" s="17">
        <v>80</v>
      </c>
    </row>
    <row r="80" spans="1:5" ht="18.75" thickBot="1" x14ac:dyDescent="0.3">
      <c r="A80" s="10" t="s">
        <v>106</v>
      </c>
      <c r="B80" s="13">
        <v>45</v>
      </c>
      <c r="C80" s="13">
        <v>30</v>
      </c>
      <c r="D80" s="8">
        <v>134</v>
      </c>
      <c r="E80" s="17">
        <v>179</v>
      </c>
    </row>
    <row r="81" spans="1:5" ht="18.75" thickBot="1" x14ac:dyDescent="0.3">
      <c r="A81" s="10" t="s">
        <v>107</v>
      </c>
      <c r="B81" s="13">
        <v>33</v>
      </c>
      <c r="C81" s="13">
        <v>22</v>
      </c>
      <c r="D81" s="8">
        <v>196</v>
      </c>
      <c r="E81" s="17">
        <v>196</v>
      </c>
    </row>
    <row r="82" spans="1:5" ht="18.75" thickBot="1" x14ac:dyDescent="0.3">
      <c r="A82" s="10" t="s">
        <v>108</v>
      </c>
      <c r="B82" s="13">
        <v>64</v>
      </c>
      <c r="C82" s="13">
        <v>43</v>
      </c>
      <c r="D82" s="8">
        <v>92</v>
      </c>
      <c r="E82" s="17">
        <v>164</v>
      </c>
    </row>
    <row r="83" spans="1:5" ht="18.75" thickBot="1" x14ac:dyDescent="0.3">
      <c r="A83" s="10" t="s">
        <v>109</v>
      </c>
      <c r="B83" s="13">
        <v>62</v>
      </c>
      <c r="C83" s="13">
        <v>41</v>
      </c>
      <c r="D83" s="8">
        <v>108</v>
      </c>
      <c r="E83" s="17">
        <v>187</v>
      </c>
    </row>
    <row r="84" spans="1:5" ht="18.75" thickBot="1" x14ac:dyDescent="0.3">
      <c r="A84" s="10" t="s">
        <v>110</v>
      </c>
      <c r="B84" s="13">
        <v>59</v>
      </c>
      <c r="C84" s="13">
        <v>40</v>
      </c>
      <c r="D84" s="8">
        <v>190</v>
      </c>
      <c r="E84" s="17">
        <v>268</v>
      </c>
    </row>
    <row r="85" spans="1:5" ht="18.75" thickBot="1" x14ac:dyDescent="0.3">
      <c r="A85" s="10" t="s">
        <v>111</v>
      </c>
      <c r="B85" s="13"/>
      <c r="C85" s="13"/>
      <c r="D85" s="8"/>
      <c r="E85" s="17"/>
    </row>
    <row r="86" spans="1:5" ht="18.75" thickBot="1" x14ac:dyDescent="0.3">
      <c r="A86" s="12" t="s">
        <v>265</v>
      </c>
      <c r="B86" s="14">
        <v>42</v>
      </c>
      <c r="C86" s="15">
        <v>28</v>
      </c>
      <c r="D86" s="8">
        <v>158</v>
      </c>
      <c r="E86" s="17">
        <v>191</v>
      </c>
    </row>
    <row r="87" spans="1:5" ht="18.75" thickBot="1" x14ac:dyDescent="0.3">
      <c r="A87" s="10" t="s">
        <v>266</v>
      </c>
      <c r="B87" s="13">
        <v>48</v>
      </c>
      <c r="C87" s="13">
        <v>32</v>
      </c>
      <c r="D87" s="8">
        <v>135</v>
      </c>
      <c r="E87" s="17">
        <v>150</v>
      </c>
    </row>
    <row r="88" spans="1:5" ht="18.75" thickBot="1" x14ac:dyDescent="0.3">
      <c r="A88" s="10" t="s">
        <v>311</v>
      </c>
      <c r="B88" s="13">
        <v>42</v>
      </c>
      <c r="C88" s="13">
        <v>28</v>
      </c>
      <c r="D88" s="8">
        <v>135</v>
      </c>
      <c r="E88" s="17">
        <v>150</v>
      </c>
    </row>
    <row r="89" spans="1:5" ht="18.75" thickBot="1" x14ac:dyDescent="0.3">
      <c r="A89" s="10" t="s">
        <v>112</v>
      </c>
      <c r="B89" s="13">
        <v>39</v>
      </c>
      <c r="C89" s="13">
        <v>26</v>
      </c>
      <c r="D89" s="8">
        <v>138</v>
      </c>
      <c r="E89" s="17">
        <v>171</v>
      </c>
    </row>
    <row r="90" spans="1:5" ht="18.75" thickBot="1" x14ac:dyDescent="0.3">
      <c r="A90" s="10" t="s">
        <v>113</v>
      </c>
      <c r="B90" s="13"/>
      <c r="C90" s="13"/>
      <c r="D90" s="8"/>
      <c r="E90" s="17"/>
    </row>
    <row r="91" spans="1:5" ht="18.75" thickBot="1" x14ac:dyDescent="0.3">
      <c r="A91" s="10" t="s">
        <v>267</v>
      </c>
      <c r="B91" s="13">
        <v>50</v>
      </c>
      <c r="C91" s="13">
        <v>33</v>
      </c>
      <c r="D91" s="8">
        <v>233</v>
      </c>
      <c r="E91" s="17">
        <v>285</v>
      </c>
    </row>
    <row r="92" spans="1:5" ht="18.75" thickBot="1" x14ac:dyDescent="0.3">
      <c r="A92" s="10" t="s">
        <v>385</v>
      </c>
      <c r="B92" s="13">
        <v>33</v>
      </c>
      <c r="C92" s="13">
        <v>22</v>
      </c>
      <c r="D92" s="8"/>
      <c r="E92" s="17">
        <v>141</v>
      </c>
    </row>
    <row r="93" spans="1:5" ht="18.75" thickBot="1" x14ac:dyDescent="0.3">
      <c r="A93" s="10" t="s">
        <v>310</v>
      </c>
      <c r="B93" s="13">
        <v>33</v>
      </c>
      <c r="C93" s="13">
        <v>22</v>
      </c>
      <c r="D93" s="8">
        <v>190</v>
      </c>
      <c r="E93" s="17">
        <v>141</v>
      </c>
    </row>
    <row r="94" spans="1:5" ht="18.75" thickBot="1" x14ac:dyDescent="0.3">
      <c r="A94" s="10" t="s">
        <v>114</v>
      </c>
      <c r="B94" s="13">
        <v>57</v>
      </c>
      <c r="C94" s="13">
        <v>38</v>
      </c>
      <c r="D94" s="8">
        <v>126</v>
      </c>
      <c r="E94" s="17">
        <v>134</v>
      </c>
    </row>
    <row r="95" spans="1:5" ht="18.75" thickBot="1" x14ac:dyDescent="0.3">
      <c r="A95" s="10" t="s">
        <v>115</v>
      </c>
      <c r="B95" s="13">
        <v>42</v>
      </c>
      <c r="C95" s="13">
        <v>28</v>
      </c>
      <c r="D95" s="8">
        <v>94</v>
      </c>
      <c r="E95" s="17">
        <v>108</v>
      </c>
    </row>
    <row r="96" spans="1:5" ht="18.75" thickBot="1" x14ac:dyDescent="0.3">
      <c r="A96" s="10" t="s">
        <v>116</v>
      </c>
      <c r="B96" s="13">
        <v>56</v>
      </c>
      <c r="C96" s="13">
        <v>37</v>
      </c>
      <c r="D96" s="8">
        <v>180</v>
      </c>
      <c r="E96" s="17">
        <v>275</v>
      </c>
    </row>
    <row r="97" spans="1:5" ht="18.75" thickBot="1" x14ac:dyDescent="0.3">
      <c r="A97" s="10" t="s">
        <v>117</v>
      </c>
      <c r="B97" s="13"/>
      <c r="C97" s="13"/>
      <c r="D97" s="8"/>
      <c r="E97" s="17"/>
    </row>
    <row r="98" spans="1:5" ht="18.75" thickBot="1" x14ac:dyDescent="0.3">
      <c r="A98" s="10" t="s">
        <v>268</v>
      </c>
      <c r="B98" s="13">
        <v>62</v>
      </c>
      <c r="C98" s="13">
        <v>41</v>
      </c>
      <c r="D98" s="8">
        <v>142</v>
      </c>
      <c r="E98" s="17">
        <v>214</v>
      </c>
    </row>
    <row r="99" spans="1:5" ht="18.75" thickBot="1" x14ac:dyDescent="0.3">
      <c r="A99" s="10" t="s">
        <v>269</v>
      </c>
      <c r="B99" s="13">
        <v>54</v>
      </c>
      <c r="C99" s="13">
        <v>36</v>
      </c>
      <c r="D99" s="8">
        <v>161</v>
      </c>
      <c r="E99" s="17">
        <v>392</v>
      </c>
    </row>
    <row r="100" spans="1:5" ht="18.75" thickBot="1" x14ac:dyDescent="0.3">
      <c r="A100" s="10" t="s">
        <v>270</v>
      </c>
      <c r="B100" s="13">
        <v>63</v>
      </c>
      <c r="C100" s="13">
        <v>42</v>
      </c>
      <c r="D100" s="8">
        <v>140</v>
      </c>
      <c r="E100" s="17">
        <v>304</v>
      </c>
    </row>
    <row r="101" spans="1:5" ht="18.75" thickBot="1" x14ac:dyDescent="0.3">
      <c r="A101" s="10" t="s">
        <v>309</v>
      </c>
      <c r="B101" s="13">
        <v>54</v>
      </c>
      <c r="C101" s="13">
        <v>36</v>
      </c>
      <c r="D101" s="8">
        <v>134</v>
      </c>
      <c r="E101" s="17">
        <v>214</v>
      </c>
    </row>
    <row r="102" spans="1:5" ht="18.75" thickBot="1" x14ac:dyDescent="0.3">
      <c r="A102" s="10" t="s">
        <v>271</v>
      </c>
      <c r="B102" s="13">
        <v>38</v>
      </c>
      <c r="C102" s="13">
        <v>25</v>
      </c>
      <c r="D102" s="8">
        <v>105</v>
      </c>
      <c r="E102" s="17">
        <v>90</v>
      </c>
    </row>
    <row r="103" spans="1:5" ht="18.75" thickBot="1" x14ac:dyDescent="0.3">
      <c r="A103" s="10" t="s">
        <v>118</v>
      </c>
      <c r="B103" s="13">
        <v>33</v>
      </c>
      <c r="C103" s="13">
        <v>22</v>
      </c>
      <c r="D103" s="8">
        <v>111</v>
      </c>
      <c r="E103" s="17">
        <v>108</v>
      </c>
    </row>
    <row r="104" spans="1:5" ht="18.75" thickBot="1" x14ac:dyDescent="0.3">
      <c r="A104" s="10" t="s">
        <v>119</v>
      </c>
      <c r="B104" s="13">
        <v>81</v>
      </c>
      <c r="C104" s="13">
        <v>54</v>
      </c>
      <c r="D104" s="8">
        <v>149</v>
      </c>
      <c r="E104" s="17">
        <v>128</v>
      </c>
    </row>
    <row r="105" spans="1:5" ht="18.75" thickBot="1" x14ac:dyDescent="0.3">
      <c r="A105" s="10" t="s">
        <v>120</v>
      </c>
      <c r="B105" s="13">
        <v>48</v>
      </c>
      <c r="C105" s="13">
        <v>32</v>
      </c>
      <c r="D105" s="8">
        <v>223</v>
      </c>
      <c r="E105" s="17">
        <v>217</v>
      </c>
    </row>
    <row r="106" spans="1:5" ht="18.75" thickBot="1" x14ac:dyDescent="0.3">
      <c r="A106" s="10" t="s">
        <v>121</v>
      </c>
      <c r="B106" s="13">
        <v>35</v>
      </c>
      <c r="C106" s="13">
        <v>24</v>
      </c>
      <c r="D106" s="8">
        <v>74</v>
      </c>
      <c r="E106" s="17">
        <v>80</v>
      </c>
    </row>
    <row r="107" spans="1:5" ht="18.75" thickBot="1" x14ac:dyDescent="0.3">
      <c r="A107" s="10" t="s">
        <v>122</v>
      </c>
      <c r="B107" s="13">
        <v>34</v>
      </c>
      <c r="C107" s="13">
        <v>23</v>
      </c>
      <c r="D107" s="8">
        <v>115</v>
      </c>
      <c r="E107" s="17">
        <v>123</v>
      </c>
    </row>
    <row r="108" spans="1:5" ht="18.75" thickBot="1" x14ac:dyDescent="0.3">
      <c r="A108" s="10" t="s">
        <v>123</v>
      </c>
      <c r="B108" s="13">
        <v>53</v>
      </c>
      <c r="C108" s="13">
        <v>36</v>
      </c>
      <c r="D108" s="8">
        <v>200</v>
      </c>
      <c r="E108" s="17">
        <v>215</v>
      </c>
    </row>
    <row r="109" spans="1:5" ht="18.75" thickBot="1" x14ac:dyDescent="0.3">
      <c r="A109" s="10" t="s">
        <v>124</v>
      </c>
      <c r="B109" s="13">
        <v>65</v>
      </c>
      <c r="C109" s="13">
        <v>44</v>
      </c>
      <c r="D109" s="8"/>
      <c r="E109" s="17">
        <v>337</v>
      </c>
    </row>
    <row r="110" spans="1:5" x14ac:dyDescent="0.25">
      <c r="A110" s="10" t="s">
        <v>125</v>
      </c>
      <c r="B110" s="13">
        <v>39</v>
      </c>
      <c r="C110" s="13">
        <v>26</v>
      </c>
      <c r="D110" s="9">
        <v>112</v>
      </c>
      <c r="E110" s="17">
        <v>130</v>
      </c>
    </row>
    <row r="111" spans="1:5" ht="18.75" thickBot="1" x14ac:dyDescent="0.3">
      <c r="A111" s="10" t="s">
        <v>222</v>
      </c>
      <c r="B111" s="13">
        <v>24</v>
      </c>
      <c r="C111" s="13">
        <v>16</v>
      </c>
      <c r="D111" s="8">
        <v>57</v>
      </c>
      <c r="E111" s="17">
        <v>71</v>
      </c>
    </row>
    <row r="112" spans="1:5" ht="18.75" thickBot="1" x14ac:dyDescent="0.3">
      <c r="A112" s="10" t="s">
        <v>126</v>
      </c>
      <c r="B112" s="13">
        <v>46</v>
      </c>
      <c r="C112" s="13">
        <v>31</v>
      </c>
      <c r="D112" s="8">
        <v>107</v>
      </c>
      <c r="E112" s="17">
        <v>191</v>
      </c>
    </row>
    <row r="113" spans="1:5" ht="18.75" thickBot="1" x14ac:dyDescent="0.3">
      <c r="A113" s="10" t="s">
        <v>127</v>
      </c>
      <c r="B113" s="13">
        <v>51</v>
      </c>
      <c r="C113" s="13">
        <v>34</v>
      </c>
      <c r="D113" s="8">
        <v>228</v>
      </c>
      <c r="E113" s="17">
        <v>170</v>
      </c>
    </row>
    <row r="114" spans="1:5" ht="18.75" thickBot="1" x14ac:dyDescent="0.3">
      <c r="A114" s="10" t="s">
        <v>128</v>
      </c>
      <c r="B114" s="13">
        <v>63</v>
      </c>
      <c r="C114" s="13">
        <v>42</v>
      </c>
      <c r="D114" s="8">
        <v>185</v>
      </c>
      <c r="E114" s="17">
        <v>224</v>
      </c>
    </row>
    <row r="115" spans="1:5" ht="18.75" thickBot="1" x14ac:dyDescent="0.3">
      <c r="A115" s="10" t="s">
        <v>129</v>
      </c>
      <c r="B115" s="13">
        <v>35</v>
      </c>
      <c r="C115" s="13">
        <v>24</v>
      </c>
      <c r="D115" s="8">
        <v>96</v>
      </c>
      <c r="E115" s="17">
        <v>71</v>
      </c>
    </row>
    <row r="116" spans="1:5" ht="18.75" thickBot="1" x14ac:dyDescent="0.3">
      <c r="A116" s="10" t="s">
        <v>130</v>
      </c>
      <c r="B116" s="13">
        <v>28</v>
      </c>
      <c r="C116" s="13">
        <v>19</v>
      </c>
      <c r="D116" s="8">
        <v>103</v>
      </c>
      <c r="E116" s="17">
        <v>104</v>
      </c>
    </row>
    <row r="117" spans="1:5" ht="18.75" thickBot="1" x14ac:dyDescent="0.3">
      <c r="A117" s="10" t="s">
        <v>131</v>
      </c>
      <c r="B117" s="13">
        <v>46</v>
      </c>
      <c r="C117" s="13">
        <v>31</v>
      </c>
      <c r="D117" s="8">
        <v>76</v>
      </c>
      <c r="E117" s="17">
        <v>119</v>
      </c>
    </row>
    <row r="118" spans="1:5" ht="18.75" thickBot="1" x14ac:dyDescent="0.3">
      <c r="A118" s="10" t="s">
        <v>132</v>
      </c>
      <c r="B118" s="13">
        <v>69</v>
      </c>
      <c r="C118" s="13">
        <v>46</v>
      </c>
      <c r="D118" s="8">
        <v>123</v>
      </c>
      <c r="E118" s="17">
        <v>146</v>
      </c>
    </row>
    <row r="119" spans="1:5" ht="18.75" thickBot="1" x14ac:dyDescent="0.3">
      <c r="A119" s="10" t="s">
        <v>386</v>
      </c>
      <c r="B119" s="13">
        <v>65</v>
      </c>
      <c r="C119" s="13">
        <v>44</v>
      </c>
      <c r="D119" s="8"/>
      <c r="E119" s="17">
        <v>173</v>
      </c>
    </row>
    <row r="120" spans="1:5" ht="18.75" thickBot="1" x14ac:dyDescent="0.3">
      <c r="A120" s="10" t="s">
        <v>133</v>
      </c>
      <c r="B120" s="13">
        <v>57</v>
      </c>
      <c r="C120" s="13">
        <v>38</v>
      </c>
      <c r="D120" s="8">
        <v>180</v>
      </c>
      <c r="E120" s="17">
        <v>234</v>
      </c>
    </row>
    <row r="121" spans="1:5" ht="18.75" thickBot="1" x14ac:dyDescent="0.3">
      <c r="A121" s="10" t="s">
        <v>134</v>
      </c>
      <c r="B121" s="13">
        <v>48</v>
      </c>
      <c r="C121" s="13">
        <v>32</v>
      </c>
      <c r="D121" s="8">
        <v>109</v>
      </c>
      <c r="E121" s="17">
        <v>124</v>
      </c>
    </row>
    <row r="122" spans="1:5" ht="18.75" thickBot="1" x14ac:dyDescent="0.3">
      <c r="A122" s="10" t="s">
        <v>135</v>
      </c>
      <c r="B122" s="13">
        <v>63</v>
      </c>
      <c r="C122" s="13">
        <v>42</v>
      </c>
      <c r="D122" s="8">
        <v>130</v>
      </c>
      <c r="E122" s="17">
        <v>139</v>
      </c>
    </row>
    <row r="123" spans="1:5" ht="18.75" thickBot="1" x14ac:dyDescent="0.3">
      <c r="A123" s="10" t="s">
        <v>136</v>
      </c>
      <c r="B123" s="13">
        <v>33</v>
      </c>
      <c r="C123" s="13">
        <v>22</v>
      </c>
      <c r="D123" s="8">
        <v>87</v>
      </c>
      <c r="E123" s="17">
        <v>116</v>
      </c>
    </row>
    <row r="124" spans="1:5" ht="18.75" thickBot="1" x14ac:dyDescent="0.3">
      <c r="A124" s="10" t="s">
        <v>137</v>
      </c>
      <c r="B124" s="13">
        <v>41</v>
      </c>
      <c r="C124" s="13">
        <v>28</v>
      </c>
      <c r="D124" s="8">
        <v>123</v>
      </c>
      <c r="E124" s="17">
        <v>109</v>
      </c>
    </row>
    <row r="125" spans="1:5" ht="18.75" thickBot="1" x14ac:dyDescent="0.3">
      <c r="A125" s="10" t="s">
        <v>138</v>
      </c>
      <c r="B125" s="13">
        <v>36</v>
      </c>
      <c r="C125" s="16">
        <v>24</v>
      </c>
      <c r="D125" s="8">
        <v>88</v>
      </c>
      <c r="E125" s="17">
        <v>86</v>
      </c>
    </row>
    <row r="126" spans="1:5" ht="18.75" thickBot="1" x14ac:dyDescent="0.3">
      <c r="A126" s="10" t="s">
        <v>139</v>
      </c>
      <c r="B126" s="13">
        <v>70</v>
      </c>
      <c r="C126" s="13">
        <v>47</v>
      </c>
      <c r="D126" s="8">
        <v>170</v>
      </c>
      <c r="E126" s="17">
        <v>200</v>
      </c>
    </row>
    <row r="127" spans="1:5" ht="18.75" thickBot="1" x14ac:dyDescent="0.3">
      <c r="A127" s="10" t="s">
        <v>140</v>
      </c>
      <c r="B127" s="13">
        <v>42</v>
      </c>
      <c r="C127" s="13">
        <v>28</v>
      </c>
      <c r="D127" s="8">
        <v>120</v>
      </c>
      <c r="E127" s="17">
        <v>141</v>
      </c>
    </row>
    <row r="128" spans="1:5" ht="18.75" thickBot="1" x14ac:dyDescent="0.3">
      <c r="A128" s="10" t="s">
        <v>141</v>
      </c>
      <c r="B128" s="13">
        <v>59</v>
      </c>
      <c r="C128" s="13">
        <v>40</v>
      </c>
      <c r="D128" s="8">
        <v>114</v>
      </c>
      <c r="E128" s="17">
        <v>191</v>
      </c>
    </row>
    <row r="129" spans="1:5" ht="18.75" thickBot="1" x14ac:dyDescent="0.3">
      <c r="A129" s="10" t="s">
        <v>142</v>
      </c>
      <c r="B129" s="13">
        <v>41</v>
      </c>
      <c r="C129" s="13">
        <v>28</v>
      </c>
      <c r="D129" s="8">
        <v>129</v>
      </c>
      <c r="E129" s="17">
        <v>87</v>
      </c>
    </row>
    <row r="130" spans="1:5" ht="18.75" thickBot="1" x14ac:dyDescent="0.3">
      <c r="A130" s="10" t="s">
        <v>272</v>
      </c>
      <c r="B130" s="13">
        <v>45</v>
      </c>
      <c r="C130" s="13">
        <v>30</v>
      </c>
      <c r="D130" s="8">
        <v>102</v>
      </c>
      <c r="E130" s="17">
        <v>112</v>
      </c>
    </row>
    <row r="131" spans="1:5" ht="18.75" thickBot="1" x14ac:dyDescent="0.3">
      <c r="A131" s="10" t="s">
        <v>143</v>
      </c>
      <c r="B131" s="13">
        <v>35</v>
      </c>
      <c r="C131" s="13">
        <v>24</v>
      </c>
      <c r="D131" s="8">
        <v>105</v>
      </c>
      <c r="E131" s="17">
        <v>86</v>
      </c>
    </row>
    <row r="132" spans="1:5" ht="18.75" thickBot="1" x14ac:dyDescent="0.3">
      <c r="A132" s="10" t="s">
        <v>144</v>
      </c>
      <c r="B132" s="13">
        <v>44</v>
      </c>
      <c r="C132" s="13">
        <v>29</v>
      </c>
      <c r="D132" s="8">
        <v>220</v>
      </c>
      <c r="E132" s="17">
        <v>172</v>
      </c>
    </row>
    <row r="133" spans="1:5" ht="18.75" thickBot="1" x14ac:dyDescent="0.3">
      <c r="A133" s="10" t="s">
        <v>145</v>
      </c>
      <c r="B133" s="13">
        <v>40</v>
      </c>
      <c r="C133" s="13">
        <v>27</v>
      </c>
      <c r="D133" s="8">
        <v>177</v>
      </c>
      <c r="E133" s="17">
        <v>337</v>
      </c>
    </row>
    <row r="134" spans="1:5" ht="18.75" thickBot="1" x14ac:dyDescent="0.3">
      <c r="A134" s="10" t="s">
        <v>146</v>
      </c>
      <c r="B134" s="13">
        <v>26</v>
      </c>
      <c r="C134" s="13">
        <v>17</v>
      </c>
      <c r="D134" s="8">
        <v>88</v>
      </c>
      <c r="E134" s="17">
        <v>73</v>
      </c>
    </row>
    <row r="135" spans="1:5" ht="18.75" thickBot="1" x14ac:dyDescent="0.3">
      <c r="A135" s="10" t="s">
        <v>147</v>
      </c>
      <c r="B135" s="13">
        <v>52</v>
      </c>
      <c r="C135" s="13">
        <v>35</v>
      </c>
      <c r="D135" s="8">
        <v>180</v>
      </c>
      <c r="E135" s="17">
        <v>187</v>
      </c>
    </row>
    <row r="136" spans="1:5" ht="18.75" thickBot="1" x14ac:dyDescent="0.3">
      <c r="A136" s="10" t="s">
        <v>148</v>
      </c>
      <c r="B136" s="13">
        <v>23</v>
      </c>
      <c r="C136" s="13">
        <v>16</v>
      </c>
      <c r="D136" s="8">
        <v>92</v>
      </c>
      <c r="E136" s="17">
        <v>92</v>
      </c>
    </row>
    <row r="137" spans="1:5" ht="18.75" thickBot="1" x14ac:dyDescent="0.3">
      <c r="A137" s="10" t="s">
        <v>149</v>
      </c>
      <c r="B137" s="13">
        <v>32</v>
      </c>
      <c r="C137" s="13">
        <v>21</v>
      </c>
      <c r="D137" s="8">
        <v>94</v>
      </c>
      <c r="E137" s="17">
        <v>85</v>
      </c>
    </row>
    <row r="138" spans="1:5" ht="18.75" thickBot="1" x14ac:dyDescent="0.3">
      <c r="A138" s="10" t="s">
        <v>150</v>
      </c>
      <c r="B138" s="13">
        <v>51</v>
      </c>
      <c r="C138" s="13">
        <v>34</v>
      </c>
      <c r="D138" s="8">
        <v>146</v>
      </c>
      <c r="E138" s="17">
        <v>208</v>
      </c>
    </row>
    <row r="139" spans="1:5" ht="18.75" thickBot="1" x14ac:dyDescent="0.3">
      <c r="A139" s="10" t="s">
        <v>151</v>
      </c>
      <c r="B139" s="13">
        <v>23</v>
      </c>
      <c r="C139" s="13">
        <v>16</v>
      </c>
      <c r="D139" s="8">
        <v>155</v>
      </c>
      <c r="E139" s="17">
        <v>103</v>
      </c>
    </row>
    <row r="140" spans="1:5" ht="18.75" thickBot="1" x14ac:dyDescent="0.3">
      <c r="A140" s="10" t="s">
        <v>152</v>
      </c>
      <c r="B140" s="13">
        <v>28</v>
      </c>
      <c r="C140" s="13">
        <v>19</v>
      </c>
      <c r="D140" s="8">
        <v>112</v>
      </c>
      <c r="E140" s="17">
        <v>146</v>
      </c>
    </row>
    <row r="141" spans="1:5" ht="18.75" thickBot="1" x14ac:dyDescent="0.3">
      <c r="A141" s="10" t="s">
        <v>153</v>
      </c>
      <c r="B141" s="13">
        <v>33</v>
      </c>
      <c r="C141" s="13">
        <v>22</v>
      </c>
      <c r="D141" s="8">
        <v>86</v>
      </c>
      <c r="E141" s="17">
        <v>125</v>
      </c>
    </row>
    <row r="142" spans="1:5" ht="18.75" thickBot="1" x14ac:dyDescent="0.3">
      <c r="A142" s="10" t="s">
        <v>154</v>
      </c>
      <c r="B142" s="13">
        <v>58</v>
      </c>
      <c r="C142" s="13">
        <v>39</v>
      </c>
      <c r="D142" s="8">
        <v>153</v>
      </c>
      <c r="E142" s="17">
        <v>148</v>
      </c>
    </row>
    <row r="143" spans="1:5" ht="18.75" thickBot="1" x14ac:dyDescent="0.3">
      <c r="A143" s="10" t="s">
        <v>155</v>
      </c>
      <c r="B143" s="13">
        <v>46</v>
      </c>
      <c r="C143" s="13">
        <v>31</v>
      </c>
      <c r="D143" s="8">
        <v>81</v>
      </c>
      <c r="E143" s="17">
        <v>105</v>
      </c>
    </row>
    <row r="144" spans="1:5" ht="18.75" thickBot="1" x14ac:dyDescent="0.3">
      <c r="A144" s="10" t="s">
        <v>156</v>
      </c>
      <c r="B144" s="13">
        <v>58</v>
      </c>
      <c r="C144" s="13">
        <v>39</v>
      </c>
      <c r="D144" s="8">
        <v>122</v>
      </c>
      <c r="E144" s="17">
        <v>167</v>
      </c>
    </row>
    <row r="145" spans="1:5" ht="18.75" thickBot="1" x14ac:dyDescent="0.3">
      <c r="A145" s="10" t="s">
        <v>157</v>
      </c>
      <c r="B145" s="13">
        <v>42</v>
      </c>
      <c r="C145" s="13">
        <v>28</v>
      </c>
      <c r="D145" s="8">
        <v>89</v>
      </c>
      <c r="E145" s="17">
        <v>131</v>
      </c>
    </row>
    <row r="146" spans="1:5" ht="18.75" thickBot="1" x14ac:dyDescent="0.3">
      <c r="A146" s="10" t="s">
        <v>158</v>
      </c>
      <c r="B146" s="13">
        <v>52</v>
      </c>
      <c r="C146" s="13">
        <v>35</v>
      </c>
      <c r="D146" s="8">
        <v>182</v>
      </c>
      <c r="E146" s="17">
        <v>202</v>
      </c>
    </row>
    <row r="147" spans="1:5" ht="18.75" thickBot="1" x14ac:dyDescent="0.3">
      <c r="A147" s="10" t="s">
        <v>338</v>
      </c>
      <c r="B147" s="13">
        <v>27</v>
      </c>
      <c r="C147" s="16">
        <v>18</v>
      </c>
      <c r="D147" s="8">
        <v>95</v>
      </c>
      <c r="E147" s="17">
        <v>89</v>
      </c>
    </row>
    <row r="148" spans="1:5" ht="18.75" thickBot="1" x14ac:dyDescent="0.3">
      <c r="A148" s="10" t="s">
        <v>159</v>
      </c>
      <c r="B148" s="13">
        <v>75</v>
      </c>
      <c r="C148" s="13">
        <v>50</v>
      </c>
      <c r="D148" s="8">
        <v>182</v>
      </c>
      <c r="E148" s="17">
        <v>139</v>
      </c>
    </row>
    <row r="149" spans="1:5" ht="18.75" thickBot="1" x14ac:dyDescent="0.3">
      <c r="A149" s="10" t="s">
        <v>160</v>
      </c>
      <c r="B149" s="13">
        <v>50</v>
      </c>
      <c r="C149" s="13">
        <v>33</v>
      </c>
      <c r="D149" s="8">
        <v>108</v>
      </c>
      <c r="E149" s="17">
        <v>117</v>
      </c>
    </row>
    <row r="150" spans="1:5" ht="18.75" thickBot="1" x14ac:dyDescent="0.3">
      <c r="A150" s="10" t="s">
        <v>161</v>
      </c>
      <c r="B150" s="13">
        <v>64</v>
      </c>
      <c r="C150" s="13">
        <v>43</v>
      </c>
      <c r="D150" s="8">
        <v>200</v>
      </c>
      <c r="E150" s="17">
        <v>141</v>
      </c>
    </row>
    <row r="151" spans="1:5" ht="18.75" thickBot="1" x14ac:dyDescent="0.3">
      <c r="A151" s="10" t="s">
        <v>162</v>
      </c>
      <c r="B151" s="13">
        <v>41</v>
      </c>
      <c r="C151" s="13">
        <v>28</v>
      </c>
      <c r="D151" s="8"/>
      <c r="E151" s="17">
        <v>199</v>
      </c>
    </row>
    <row r="152" spans="1:5" ht="18.75" thickBot="1" x14ac:dyDescent="0.3">
      <c r="A152" s="10" t="s">
        <v>230</v>
      </c>
      <c r="B152" s="13">
        <v>51</v>
      </c>
      <c r="C152" s="13">
        <v>34</v>
      </c>
      <c r="D152" s="8">
        <v>179</v>
      </c>
      <c r="E152" s="17">
        <v>193</v>
      </c>
    </row>
    <row r="153" spans="1:5" ht="18.75" thickBot="1" x14ac:dyDescent="0.3">
      <c r="A153" s="10" t="s">
        <v>163</v>
      </c>
      <c r="B153" s="13">
        <v>41</v>
      </c>
      <c r="C153" s="13">
        <v>28</v>
      </c>
      <c r="D153" s="8">
        <v>111</v>
      </c>
      <c r="E153" s="17">
        <v>82</v>
      </c>
    </row>
    <row r="154" spans="1:5" ht="18.75" thickBot="1" x14ac:dyDescent="0.3">
      <c r="A154" s="10" t="s">
        <v>164</v>
      </c>
      <c r="B154" s="13">
        <v>59</v>
      </c>
      <c r="C154" s="13">
        <v>40</v>
      </c>
      <c r="D154" s="8">
        <v>234</v>
      </c>
      <c r="E154" s="17">
        <v>159</v>
      </c>
    </row>
    <row r="155" spans="1:5" ht="18.75" thickBot="1" x14ac:dyDescent="0.3">
      <c r="A155" s="10" t="s">
        <v>165</v>
      </c>
      <c r="B155" s="13">
        <v>39</v>
      </c>
      <c r="C155" s="13">
        <v>26</v>
      </c>
      <c r="D155" s="8">
        <v>108</v>
      </c>
      <c r="E155" s="17">
        <v>124</v>
      </c>
    </row>
    <row r="156" spans="1:5" ht="18.75" thickBot="1" x14ac:dyDescent="0.3">
      <c r="A156" s="10" t="s">
        <v>166</v>
      </c>
      <c r="B156" s="13">
        <v>52</v>
      </c>
      <c r="C156" s="13">
        <v>35</v>
      </c>
      <c r="D156" s="8">
        <v>143</v>
      </c>
      <c r="E156" s="17">
        <v>128</v>
      </c>
    </row>
    <row r="157" spans="1:5" ht="18.75" thickBot="1" x14ac:dyDescent="0.3">
      <c r="A157" s="10" t="s">
        <v>167</v>
      </c>
      <c r="B157" s="13">
        <v>41</v>
      </c>
      <c r="C157" s="13">
        <v>28</v>
      </c>
      <c r="D157" s="8">
        <v>116</v>
      </c>
      <c r="E157" s="17">
        <v>140</v>
      </c>
    </row>
    <row r="158" spans="1:5" ht="18.75" thickBot="1" x14ac:dyDescent="0.3">
      <c r="A158" s="10" t="s">
        <v>168</v>
      </c>
      <c r="B158" s="13"/>
      <c r="C158" s="13"/>
      <c r="D158" s="8"/>
      <c r="E158" s="17"/>
    </row>
    <row r="159" spans="1:5" ht="18.75" thickBot="1" x14ac:dyDescent="0.3">
      <c r="A159" s="10" t="s">
        <v>273</v>
      </c>
      <c r="B159" s="13">
        <v>34</v>
      </c>
      <c r="C159" s="16">
        <v>23</v>
      </c>
      <c r="D159" s="8">
        <v>117</v>
      </c>
      <c r="E159" s="17">
        <v>124</v>
      </c>
    </row>
    <row r="160" spans="1:5" ht="18.75" thickBot="1" x14ac:dyDescent="0.3">
      <c r="A160" s="10" t="s">
        <v>274</v>
      </c>
      <c r="B160" s="13">
        <v>40</v>
      </c>
      <c r="C160" s="13">
        <v>27</v>
      </c>
      <c r="D160" s="8">
        <v>109</v>
      </c>
      <c r="E160" s="17">
        <v>143</v>
      </c>
    </row>
    <row r="161" spans="1:5" ht="18.75" thickBot="1" x14ac:dyDescent="0.3">
      <c r="A161" s="10" t="s">
        <v>308</v>
      </c>
      <c r="B161" s="13">
        <v>34</v>
      </c>
      <c r="C161" s="13">
        <v>23</v>
      </c>
      <c r="D161" s="8">
        <v>60</v>
      </c>
      <c r="E161" s="17">
        <v>124</v>
      </c>
    </row>
    <row r="162" spans="1:5" ht="18.75" thickBot="1" x14ac:dyDescent="0.3">
      <c r="A162" s="10" t="s">
        <v>169</v>
      </c>
      <c r="B162" s="13">
        <v>32</v>
      </c>
      <c r="C162" s="13">
        <v>21</v>
      </c>
      <c r="D162" s="8">
        <v>102</v>
      </c>
      <c r="E162" s="17">
        <v>111</v>
      </c>
    </row>
    <row r="163" spans="1:5" ht="18.75" thickBot="1" x14ac:dyDescent="0.3">
      <c r="A163" s="10" t="s">
        <v>170</v>
      </c>
      <c r="B163" s="13">
        <v>44</v>
      </c>
      <c r="C163" s="13">
        <v>29</v>
      </c>
      <c r="D163" s="8">
        <v>141</v>
      </c>
      <c r="E163" s="17">
        <v>117</v>
      </c>
    </row>
    <row r="164" spans="1:5" ht="18.75" thickBot="1" x14ac:dyDescent="0.3">
      <c r="A164" s="10" t="s">
        <v>171</v>
      </c>
      <c r="B164" s="13">
        <v>38</v>
      </c>
      <c r="C164" s="13">
        <v>25</v>
      </c>
      <c r="D164" s="8"/>
      <c r="E164" s="17">
        <v>103</v>
      </c>
    </row>
    <row r="165" spans="1:5" ht="18.75" thickBot="1" x14ac:dyDescent="0.3">
      <c r="A165" s="10" t="s">
        <v>275</v>
      </c>
      <c r="B165" s="13"/>
      <c r="C165" s="13"/>
      <c r="D165" s="8"/>
      <c r="E165" s="17"/>
    </row>
    <row r="166" spans="1:5" ht="18.75" thickBot="1" x14ac:dyDescent="0.3">
      <c r="A166" s="10" t="s">
        <v>276</v>
      </c>
      <c r="B166" s="13">
        <v>30</v>
      </c>
      <c r="C166" s="13">
        <v>20</v>
      </c>
      <c r="D166" s="9">
        <v>110</v>
      </c>
      <c r="E166" s="17">
        <v>235</v>
      </c>
    </row>
    <row r="167" spans="1:5" x14ac:dyDescent="0.25">
      <c r="A167" s="10" t="s">
        <v>277</v>
      </c>
      <c r="B167" s="13">
        <v>28</v>
      </c>
      <c r="C167" s="13">
        <v>19</v>
      </c>
      <c r="D167" s="9">
        <v>114</v>
      </c>
      <c r="E167" s="17">
        <v>133</v>
      </c>
    </row>
    <row r="168" spans="1:5" ht="18.75" thickBot="1" x14ac:dyDescent="0.3">
      <c r="A168" s="10" t="s">
        <v>307</v>
      </c>
      <c r="B168" s="13">
        <v>28</v>
      </c>
      <c r="C168" s="13">
        <v>19</v>
      </c>
      <c r="D168" s="8">
        <v>58</v>
      </c>
      <c r="E168" s="17">
        <v>133</v>
      </c>
    </row>
    <row r="169" spans="1:5" ht="18.75" thickBot="1" x14ac:dyDescent="0.3">
      <c r="A169" s="10" t="s">
        <v>172</v>
      </c>
      <c r="B169" s="13">
        <v>38</v>
      </c>
      <c r="C169" s="13">
        <v>25</v>
      </c>
      <c r="D169" s="8">
        <v>130</v>
      </c>
      <c r="E169" s="17">
        <v>105</v>
      </c>
    </row>
    <row r="170" spans="1:5" ht="18.75" thickBot="1" x14ac:dyDescent="0.3">
      <c r="A170" s="10" t="s">
        <v>173</v>
      </c>
      <c r="B170" s="13">
        <v>39</v>
      </c>
      <c r="C170" s="13">
        <v>26</v>
      </c>
      <c r="D170" s="8">
        <v>85</v>
      </c>
      <c r="E170" s="17">
        <v>105</v>
      </c>
    </row>
    <row r="171" spans="1:5" ht="18.75" thickBot="1" x14ac:dyDescent="0.3">
      <c r="A171" s="10" t="s">
        <v>174</v>
      </c>
      <c r="B171" s="13">
        <v>34</v>
      </c>
      <c r="C171" s="13">
        <v>23</v>
      </c>
      <c r="D171" s="8">
        <v>75</v>
      </c>
      <c r="E171" s="17">
        <v>79</v>
      </c>
    </row>
    <row r="172" spans="1:5" ht="18.75" thickBot="1" x14ac:dyDescent="0.3">
      <c r="A172" s="10" t="s">
        <v>278</v>
      </c>
      <c r="B172" s="13">
        <v>36</v>
      </c>
      <c r="C172" s="13">
        <v>24</v>
      </c>
      <c r="D172" s="8">
        <v>80</v>
      </c>
      <c r="E172" s="17">
        <v>147</v>
      </c>
    </row>
    <row r="173" spans="1:5" ht="18.75" thickBot="1" x14ac:dyDescent="0.3">
      <c r="A173" s="10" t="s">
        <v>175</v>
      </c>
      <c r="B173" s="13"/>
      <c r="C173" s="13"/>
      <c r="D173" s="8"/>
      <c r="E173" s="17"/>
    </row>
    <row r="174" spans="1:5" ht="18.75" thickBot="1" x14ac:dyDescent="0.3">
      <c r="A174" s="10" t="s">
        <v>279</v>
      </c>
      <c r="B174" s="13">
        <v>57</v>
      </c>
      <c r="C174" s="16">
        <v>38</v>
      </c>
      <c r="D174" s="8">
        <v>234</v>
      </c>
      <c r="E174" s="17">
        <v>181</v>
      </c>
    </row>
    <row r="175" spans="1:5" ht="18.75" thickBot="1" x14ac:dyDescent="0.3">
      <c r="A175" s="10" t="s">
        <v>280</v>
      </c>
      <c r="B175" s="13">
        <v>56</v>
      </c>
      <c r="C175" s="13">
        <v>37</v>
      </c>
      <c r="D175" s="8">
        <v>179</v>
      </c>
      <c r="E175" s="17">
        <v>186</v>
      </c>
    </row>
    <row r="176" spans="1:5" ht="18.75" thickBot="1" x14ac:dyDescent="0.3">
      <c r="A176" s="10" t="s">
        <v>306</v>
      </c>
      <c r="B176" s="13">
        <v>56</v>
      </c>
      <c r="C176" s="13">
        <v>37</v>
      </c>
      <c r="D176" s="8">
        <v>80</v>
      </c>
      <c r="E176" s="17">
        <v>181</v>
      </c>
    </row>
    <row r="177" spans="1:5" ht="18.75" thickBot="1" x14ac:dyDescent="0.3">
      <c r="A177" s="10" t="s">
        <v>176</v>
      </c>
      <c r="B177" s="13">
        <v>66</v>
      </c>
      <c r="C177" s="13">
        <v>44</v>
      </c>
      <c r="D177" s="8">
        <v>168</v>
      </c>
      <c r="E177" s="17">
        <v>140</v>
      </c>
    </row>
    <row r="178" spans="1:5" ht="18.75" thickBot="1" x14ac:dyDescent="0.3">
      <c r="A178" s="10" t="s">
        <v>177</v>
      </c>
      <c r="B178" s="13"/>
      <c r="C178" s="13"/>
      <c r="D178" s="8"/>
      <c r="E178" s="17"/>
    </row>
    <row r="179" spans="1:5" ht="18.75" thickBot="1" x14ac:dyDescent="0.3">
      <c r="A179" s="10" t="s">
        <v>405</v>
      </c>
      <c r="B179" s="13">
        <v>82</v>
      </c>
      <c r="C179" s="16">
        <v>55</v>
      </c>
      <c r="D179" s="8">
        <v>195</v>
      </c>
      <c r="E179" s="17">
        <v>195</v>
      </c>
    </row>
    <row r="180" spans="1:5" ht="18.75" thickBot="1" x14ac:dyDescent="0.3">
      <c r="A180" s="10" t="s">
        <v>281</v>
      </c>
      <c r="B180" s="13">
        <v>70</v>
      </c>
      <c r="C180" s="16">
        <v>47</v>
      </c>
      <c r="D180" s="8">
        <v>195</v>
      </c>
      <c r="E180" s="17">
        <v>197</v>
      </c>
    </row>
    <row r="181" spans="1:5" ht="18.75" thickBot="1" x14ac:dyDescent="0.3">
      <c r="A181" s="10" t="s">
        <v>305</v>
      </c>
      <c r="B181" s="13">
        <v>70</v>
      </c>
      <c r="C181" s="13">
        <v>47</v>
      </c>
      <c r="D181" s="8">
        <v>169</v>
      </c>
      <c r="E181" s="17">
        <v>195</v>
      </c>
    </row>
    <row r="182" spans="1:5" ht="18.75" thickBot="1" x14ac:dyDescent="0.3">
      <c r="A182" s="10" t="s">
        <v>178</v>
      </c>
      <c r="B182" s="13">
        <v>48</v>
      </c>
      <c r="C182" s="13">
        <v>32</v>
      </c>
      <c r="D182" s="8">
        <v>128</v>
      </c>
      <c r="E182" s="17">
        <v>160</v>
      </c>
    </row>
    <row r="183" spans="1:5" ht="18.75" thickBot="1" x14ac:dyDescent="0.3">
      <c r="A183" s="10" t="s">
        <v>179</v>
      </c>
      <c r="B183" s="13">
        <v>27</v>
      </c>
      <c r="C183" s="13">
        <v>18</v>
      </c>
      <c r="D183" s="8">
        <v>74</v>
      </c>
      <c r="E183" s="17">
        <v>97</v>
      </c>
    </row>
    <row r="184" spans="1:5" ht="18.75" thickBot="1" x14ac:dyDescent="0.3">
      <c r="A184" s="10" t="s">
        <v>180</v>
      </c>
      <c r="B184" s="13">
        <v>57</v>
      </c>
      <c r="C184" s="13">
        <v>38</v>
      </c>
      <c r="D184" s="8">
        <v>161</v>
      </c>
      <c r="E184" s="17">
        <v>145</v>
      </c>
    </row>
    <row r="185" spans="1:5" ht="18.75" thickBot="1" x14ac:dyDescent="0.3">
      <c r="A185" s="10" t="s">
        <v>181</v>
      </c>
      <c r="B185" s="13">
        <v>63</v>
      </c>
      <c r="C185" s="13">
        <v>42</v>
      </c>
      <c r="D185" s="8">
        <v>140</v>
      </c>
      <c r="E185" s="17">
        <v>198</v>
      </c>
    </row>
    <row r="186" spans="1:5" ht="18.75" thickBot="1" x14ac:dyDescent="0.3">
      <c r="A186" s="10" t="s">
        <v>182</v>
      </c>
      <c r="B186" s="13">
        <v>71</v>
      </c>
      <c r="C186" s="13">
        <v>48</v>
      </c>
      <c r="D186" s="8">
        <v>197</v>
      </c>
      <c r="E186" s="17">
        <v>277</v>
      </c>
    </row>
    <row r="187" spans="1:5" ht="18.75" thickBot="1" x14ac:dyDescent="0.3">
      <c r="A187" s="10" t="s">
        <v>183</v>
      </c>
      <c r="B187" s="13">
        <v>33</v>
      </c>
      <c r="C187" s="13">
        <v>22</v>
      </c>
      <c r="D187" s="8">
        <v>85</v>
      </c>
      <c r="E187" s="17">
        <v>121</v>
      </c>
    </row>
    <row r="188" spans="1:5" ht="18.75" thickBot="1" x14ac:dyDescent="0.3">
      <c r="A188" s="10" t="s">
        <v>184</v>
      </c>
      <c r="B188" s="13">
        <v>38</v>
      </c>
      <c r="C188" s="13">
        <v>25</v>
      </c>
      <c r="D188" s="8">
        <v>95</v>
      </c>
      <c r="E188" s="17">
        <v>126</v>
      </c>
    </row>
    <row r="189" spans="1:5" ht="18.75" thickBot="1" x14ac:dyDescent="0.3">
      <c r="A189" s="10" t="s">
        <v>185</v>
      </c>
      <c r="B189" s="13"/>
      <c r="C189" s="13"/>
      <c r="D189" s="8"/>
      <c r="E189" s="17"/>
    </row>
    <row r="190" spans="1:5" ht="18.75" thickBot="1" x14ac:dyDescent="0.3">
      <c r="A190" s="10" t="s">
        <v>282</v>
      </c>
      <c r="B190" s="13">
        <v>34</v>
      </c>
      <c r="C190" s="16">
        <v>23</v>
      </c>
      <c r="D190" s="8">
        <v>118</v>
      </c>
      <c r="E190" s="17">
        <v>144</v>
      </c>
    </row>
    <row r="191" spans="1:5" ht="18.75" thickBot="1" x14ac:dyDescent="0.3">
      <c r="A191" s="10" t="s">
        <v>283</v>
      </c>
      <c r="B191" s="13">
        <v>36</v>
      </c>
      <c r="C191" s="13">
        <v>24</v>
      </c>
      <c r="D191" s="8">
        <v>115</v>
      </c>
      <c r="E191" s="17">
        <v>103</v>
      </c>
    </row>
    <row r="192" spans="1:5" ht="18.75" thickBot="1" x14ac:dyDescent="0.3">
      <c r="A192" s="10" t="s">
        <v>284</v>
      </c>
      <c r="B192" s="13">
        <v>42</v>
      </c>
      <c r="C192" s="13">
        <v>28</v>
      </c>
      <c r="D192" s="8">
        <v>118</v>
      </c>
      <c r="E192" s="17">
        <v>131</v>
      </c>
    </row>
    <row r="193" spans="1:5" ht="18.75" thickBot="1" x14ac:dyDescent="0.3">
      <c r="A193" s="10" t="s">
        <v>285</v>
      </c>
      <c r="B193" s="13">
        <v>44</v>
      </c>
      <c r="C193" s="13">
        <v>29</v>
      </c>
      <c r="D193" s="8">
        <v>121</v>
      </c>
      <c r="E193" s="17">
        <v>142</v>
      </c>
    </row>
    <row r="194" spans="1:5" ht="18.75" thickBot="1" x14ac:dyDescent="0.3">
      <c r="A194" s="10" t="s">
        <v>304</v>
      </c>
      <c r="B194" s="13">
        <v>34</v>
      </c>
      <c r="C194" s="13">
        <v>23</v>
      </c>
      <c r="D194" s="8">
        <v>115</v>
      </c>
      <c r="E194" s="17">
        <v>103</v>
      </c>
    </row>
    <row r="195" spans="1:5" ht="18.75" thickBot="1" x14ac:dyDescent="0.3">
      <c r="A195" s="10" t="s">
        <v>186</v>
      </c>
      <c r="B195" s="13">
        <v>36</v>
      </c>
      <c r="C195" s="13">
        <v>24</v>
      </c>
      <c r="D195" s="8">
        <v>100</v>
      </c>
      <c r="E195" s="17">
        <v>112</v>
      </c>
    </row>
    <row r="196" spans="1:5" ht="18.75" thickBot="1" x14ac:dyDescent="0.3">
      <c r="A196" s="10" t="s">
        <v>187</v>
      </c>
      <c r="B196" s="13"/>
      <c r="C196" s="13"/>
      <c r="D196" s="8"/>
      <c r="E196" s="17"/>
    </row>
    <row r="197" spans="1:5" ht="18.75" thickBot="1" x14ac:dyDescent="0.3">
      <c r="A197" s="10" t="s">
        <v>286</v>
      </c>
      <c r="B197" s="13">
        <v>33</v>
      </c>
      <c r="C197" s="13">
        <v>22</v>
      </c>
      <c r="D197" s="8">
        <v>112</v>
      </c>
      <c r="E197" s="17">
        <v>130</v>
      </c>
    </row>
    <row r="198" spans="1:5" ht="18.75" thickBot="1" x14ac:dyDescent="0.3">
      <c r="A198" s="10" t="s">
        <v>318</v>
      </c>
      <c r="B198" s="13">
        <v>36</v>
      </c>
      <c r="C198" s="13">
        <v>24</v>
      </c>
      <c r="D198" s="8">
        <v>124</v>
      </c>
      <c r="E198" s="17">
        <v>129</v>
      </c>
    </row>
    <row r="199" spans="1:5" ht="18.75" thickBot="1" x14ac:dyDescent="0.3">
      <c r="A199" s="10" t="s">
        <v>303</v>
      </c>
      <c r="B199" s="13">
        <v>29</v>
      </c>
      <c r="C199" s="13">
        <v>20</v>
      </c>
      <c r="D199" s="8">
        <v>94</v>
      </c>
      <c r="E199" s="17">
        <v>109</v>
      </c>
    </row>
    <row r="200" spans="1:5" ht="18.75" thickBot="1" x14ac:dyDescent="0.3">
      <c r="A200" s="10" t="s">
        <v>225</v>
      </c>
      <c r="B200" s="13">
        <v>51</v>
      </c>
      <c r="C200" s="13">
        <v>34</v>
      </c>
      <c r="D200" s="8">
        <v>150</v>
      </c>
      <c r="E200" s="17">
        <v>159</v>
      </c>
    </row>
    <row r="201" spans="1:5" ht="18.75" thickBot="1" x14ac:dyDescent="0.3">
      <c r="A201" s="10" t="s">
        <v>188</v>
      </c>
      <c r="B201" s="13">
        <v>38</v>
      </c>
      <c r="C201" s="13">
        <v>25</v>
      </c>
      <c r="D201" s="8">
        <v>140</v>
      </c>
      <c r="E201" s="17">
        <v>140</v>
      </c>
    </row>
    <row r="202" spans="1:5" ht="18.75" thickBot="1" x14ac:dyDescent="0.3">
      <c r="A202" s="10" t="s">
        <v>189</v>
      </c>
      <c r="B202" s="13">
        <v>27</v>
      </c>
      <c r="C202" s="13">
        <v>18</v>
      </c>
      <c r="D202" s="8">
        <v>118</v>
      </c>
      <c r="E202" s="17">
        <v>85</v>
      </c>
    </row>
    <row r="203" spans="1:5" ht="18.75" thickBot="1" x14ac:dyDescent="0.3">
      <c r="A203" s="10" t="s">
        <v>190</v>
      </c>
      <c r="B203" s="13">
        <v>51</v>
      </c>
      <c r="C203" s="13">
        <v>34</v>
      </c>
      <c r="D203" s="8">
        <v>143</v>
      </c>
      <c r="E203" s="17">
        <v>174</v>
      </c>
    </row>
    <row r="204" spans="1:5" ht="18.75" thickBot="1" x14ac:dyDescent="0.3">
      <c r="A204" s="10" t="s">
        <v>191</v>
      </c>
      <c r="B204" s="13">
        <v>44</v>
      </c>
      <c r="C204" s="13">
        <v>29</v>
      </c>
      <c r="D204" s="8">
        <v>201</v>
      </c>
      <c r="E204" s="17">
        <v>97</v>
      </c>
    </row>
    <row r="205" spans="1:5" ht="18.75" thickBot="1" x14ac:dyDescent="0.3">
      <c r="A205" s="10" t="s">
        <v>192</v>
      </c>
      <c r="B205" s="13">
        <v>36</v>
      </c>
      <c r="C205" s="13">
        <v>24</v>
      </c>
      <c r="D205" s="8">
        <v>110</v>
      </c>
      <c r="E205" s="17">
        <v>114</v>
      </c>
    </row>
    <row r="206" spans="1:5" ht="18.75" thickBot="1" x14ac:dyDescent="0.3">
      <c r="A206" s="10" t="s">
        <v>193</v>
      </c>
      <c r="B206" s="13">
        <v>36</v>
      </c>
      <c r="C206" s="13">
        <v>24</v>
      </c>
      <c r="D206" s="8">
        <v>118</v>
      </c>
      <c r="E206" s="17">
        <v>144</v>
      </c>
    </row>
    <row r="207" spans="1:5" ht="18.75" thickBot="1" x14ac:dyDescent="0.3">
      <c r="A207" s="10" t="s">
        <v>194</v>
      </c>
      <c r="B207" s="13">
        <v>29</v>
      </c>
      <c r="C207" s="13">
        <v>20</v>
      </c>
      <c r="D207" s="8">
        <v>94</v>
      </c>
      <c r="E207" s="17">
        <v>102</v>
      </c>
    </row>
    <row r="208" spans="1:5" ht="18.75" thickBot="1" x14ac:dyDescent="0.3">
      <c r="A208" s="10" t="s">
        <v>195</v>
      </c>
      <c r="B208" s="13">
        <v>66</v>
      </c>
      <c r="C208" s="13">
        <v>44</v>
      </c>
      <c r="D208" s="8">
        <v>177</v>
      </c>
      <c r="E208" s="17">
        <v>203</v>
      </c>
    </row>
    <row r="209" spans="1:5" ht="18.75" thickBot="1" x14ac:dyDescent="0.3">
      <c r="A209" s="10" t="s">
        <v>196</v>
      </c>
      <c r="B209" s="13">
        <v>42</v>
      </c>
      <c r="C209" s="13">
        <v>28</v>
      </c>
      <c r="D209" s="8">
        <v>163</v>
      </c>
      <c r="E209" s="17">
        <v>155</v>
      </c>
    </row>
    <row r="210" spans="1:5" ht="18.75" thickBot="1" x14ac:dyDescent="0.3">
      <c r="A210" s="10" t="s">
        <v>197</v>
      </c>
      <c r="B210" s="13">
        <v>32</v>
      </c>
      <c r="C210" s="13">
        <v>21</v>
      </c>
      <c r="D210" s="8">
        <v>94</v>
      </c>
      <c r="E210" s="17">
        <v>77</v>
      </c>
    </row>
    <row r="211" spans="1:5" ht="18.75" thickBot="1" x14ac:dyDescent="0.3">
      <c r="A211" s="10" t="s">
        <v>198</v>
      </c>
      <c r="B211" s="13"/>
      <c r="C211" s="13"/>
      <c r="D211" s="8"/>
      <c r="E211" s="17"/>
    </row>
    <row r="212" spans="1:5" ht="18.75" thickBot="1" x14ac:dyDescent="0.3">
      <c r="A212" s="10" t="s">
        <v>387</v>
      </c>
      <c r="B212" s="13">
        <v>32</v>
      </c>
      <c r="C212" s="16">
        <v>21</v>
      </c>
      <c r="D212" s="8">
        <v>120</v>
      </c>
      <c r="E212" s="17">
        <v>110</v>
      </c>
    </row>
    <row r="213" spans="1:5" ht="18.75" thickBot="1" x14ac:dyDescent="0.3">
      <c r="A213" s="10" t="s">
        <v>287</v>
      </c>
      <c r="B213" s="13">
        <v>44</v>
      </c>
      <c r="C213" s="13">
        <v>29</v>
      </c>
      <c r="D213" s="8">
        <v>55</v>
      </c>
      <c r="E213" s="17">
        <v>120</v>
      </c>
    </row>
    <row r="214" spans="1:5" ht="18.75" thickBot="1" x14ac:dyDescent="0.3">
      <c r="A214" s="10" t="s">
        <v>302</v>
      </c>
      <c r="B214" s="13">
        <v>24</v>
      </c>
      <c r="C214" s="13">
        <v>16</v>
      </c>
      <c r="D214" s="8">
        <v>95</v>
      </c>
      <c r="E214" s="17">
        <v>107</v>
      </c>
    </row>
    <row r="215" spans="1:5" ht="18.75" thickBot="1" x14ac:dyDescent="0.3">
      <c r="A215" s="10" t="s">
        <v>199</v>
      </c>
      <c r="B215" s="13">
        <v>40</v>
      </c>
      <c r="C215" s="13">
        <v>27</v>
      </c>
      <c r="D215" s="8">
        <v>115</v>
      </c>
      <c r="E215" s="17">
        <v>144</v>
      </c>
    </row>
    <row r="216" spans="1:5" ht="18.75" thickBot="1" x14ac:dyDescent="0.3">
      <c r="A216" s="10" t="s">
        <v>200</v>
      </c>
      <c r="B216" s="13">
        <v>28</v>
      </c>
      <c r="C216" s="13">
        <v>19</v>
      </c>
      <c r="D216" s="8">
        <v>108</v>
      </c>
      <c r="E216" s="17">
        <v>135</v>
      </c>
    </row>
    <row r="217" spans="1:5" ht="18.75" thickBot="1" x14ac:dyDescent="0.3">
      <c r="A217" s="10" t="s">
        <v>201</v>
      </c>
      <c r="B217" s="13">
        <v>45</v>
      </c>
      <c r="C217" s="13">
        <v>30</v>
      </c>
      <c r="D217" s="8">
        <v>143</v>
      </c>
      <c r="E217" s="17">
        <v>207</v>
      </c>
    </row>
    <row r="218" spans="1:5" ht="18.75" thickBot="1" x14ac:dyDescent="0.3">
      <c r="A218" s="10" t="s">
        <v>202</v>
      </c>
      <c r="B218" s="13">
        <v>33</v>
      </c>
      <c r="C218" s="13">
        <v>22</v>
      </c>
      <c r="D218" s="8">
        <v>98</v>
      </c>
      <c r="E218" s="17">
        <v>180</v>
      </c>
    </row>
    <row r="219" spans="1:5" ht="18.75" thickBot="1" x14ac:dyDescent="0.3">
      <c r="A219" s="10" t="s">
        <v>203</v>
      </c>
      <c r="B219" s="13">
        <v>32</v>
      </c>
      <c r="C219" s="13">
        <v>21</v>
      </c>
      <c r="D219" s="8">
        <v>63</v>
      </c>
      <c r="E219" s="17">
        <v>85</v>
      </c>
    </row>
    <row r="220" spans="1:5" ht="18.75" thickBot="1" x14ac:dyDescent="0.3">
      <c r="A220" s="10" t="s">
        <v>204</v>
      </c>
      <c r="B220" s="13">
        <v>40</v>
      </c>
      <c r="C220" s="13">
        <v>27</v>
      </c>
      <c r="D220" s="8">
        <v>90</v>
      </c>
      <c r="E220" s="17">
        <v>113</v>
      </c>
    </row>
    <row r="221" spans="1:5" ht="18.75" thickBot="1" x14ac:dyDescent="0.3">
      <c r="A221" s="10" t="s">
        <v>205</v>
      </c>
      <c r="B221" s="13">
        <v>32</v>
      </c>
      <c r="C221" s="13">
        <v>21</v>
      </c>
      <c r="D221" s="8">
        <v>104</v>
      </c>
      <c r="E221" s="17">
        <v>133</v>
      </c>
    </row>
    <row r="222" spans="1:5" ht="18.75" thickBot="1" x14ac:dyDescent="0.3">
      <c r="A222" s="10" t="s">
        <v>206</v>
      </c>
      <c r="B222" s="13">
        <v>48</v>
      </c>
      <c r="C222" s="13">
        <v>32</v>
      </c>
      <c r="D222" s="8">
        <v>160</v>
      </c>
      <c r="E222" s="17">
        <v>150</v>
      </c>
    </row>
    <row r="223" spans="1:5" ht="18.75" thickBot="1" x14ac:dyDescent="0.3">
      <c r="A223" s="10" t="s">
        <v>207</v>
      </c>
      <c r="B223" s="13">
        <v>51</v>
      </c>
      <c r="C223" s="13">
        <v>34</v>
      </c>
      <c r="D223" s="8">
        <v>127</v>
      </c>
      <c r="E223" s="17">
        <v>178</v>
      </c>
    </row>
    <row r="224" spans="1:5" ht="18.75" thickBot="1" x14ac:dyDescent="0.3">
      <c r="A224" s="10" t="s">
        <v>208</v>
      </c>
      <c r="B224" s="13">
        <v>81</v>
      </c>
      <c r="C224" s="13">
        <v>54</v>
      </c>
      <c r="D224" s="8">
        <v>156</v>
      </c>
      <c r="E224" s="17">
        <v>169</v>
      </c>
    </row>
    <row r="225" spans="1:5" ht="36.75" thickBot="1" x14ac:dyDescent="0.3">
      <c r="A225" s="10" t="s">
        <v>213</v>
      </c>
      <c r="B225" s="13"/>
      <c r="C225" s="13"/>
      <c r="D225" s="8"/>
      <c r="E225" s="17"/>
    </row>
    <row r="226" spans="1:5" ht="18.75" thickBot="1" x14ac:dyDescent="0.3">
      <c r="A226" s="10" t="s">
        <v>288</v>
      </c>
      <c r="B226" s="13">
        <v>77</v>
      </c>
      <c r="C226" s="13">
        <v>52</v>
      </c>
      <c r="D226" s="8">
        <v>175</v>
      </c>
      <c r="E226" s="17">
        <v>182</v>
      </c>
    </row>
    <row r="227" spans="1:5" ht="18.75" thickBot="1" x14ac:dyDescent="0.3">
      <c r="A227" s="10" t="s">
        <v>289</v>
      </c>
      <c r="B227" s="13">
        <v>63</v>
      </c>
      <c r="C227" s="13">
        <v>42</v>
      </c>
      <c r="D227" s="8">
        <v>265</v>
      </c>
      <c r="E227" s="17">
        <v>333</v>
      </c>
    </row>
    <row r="228" spans="1:5" ht="18.75" thickBot="1" x14ac:dyDescent="0.3">
      <c r="A228" s="10" t="s">
        <v>290</v>
      </c>
      <c r="B228" s="13">
        <v>65</v>
      </c>
      <c r="C228" s="13">
        <v>44</v>
      </c>
      <c r="D228" s="8">
        <v>209</v>
      </c>
      <c r="E228" s="17">
        <v>233</v>
      </c>
    </row>
    <row r="229" spans="1:5" ht="18.75" thickBot="1" x14ac:dyDescent="0.3">
      <c r="A229" s="10" t="s">
        <v>291</v>
      </c>
      <c r="B229" s="13">
        <v>62</v>
      </c>
      <c r="C229" s="13">
        <v>41</v>
      </c>
      <c r="D229" s="8">
        <v>138</v>
      </c>
      <c r="E229" s="17">
        <v>204</v>
      </c>
    </row>
    <row r="230" spans="1:5" ht="18.75" thickBot="1" x14ac:dyDescent="0.3">
      <c r="A230" s="10" t="s">
        <v>292</v>
      </c>
      <c r="B230" s="13">
        <v>64</v>
      </c>
      <c r="C230" s="13">
        <v>43</v>
      </c>
      <c r="D230" s="8">
        <v>274</v>
      </c>
      <c r="E230" s="17">
        <v>262</v>
      </c>
    </row>
    <row r="231" spans="1:5" ht="18.75" thickBot="1" x14ac:dyDescent="0.3">
      <c r="A231" s="10" t="s">
        <v>293</v>
      </c>
      <c r="B231" s="13">
        <v>65</v>
      </c>
      <c r="C231" s="13">
        <v>44</v>
      </c>
      <c r="D231" s="8">
        <v>151</v>
      </c>
      <c r="E231" s="17">
        <v>256</v>
      </c>
    </row>
    <row r="232" spans="1:5" ht="18.75" thickBot="1" x14ac:dyDescent="0.3">
      <c r="A232" s="10" t="s">
        <v>294</v>
      </c>
      <c r="B232" s="13">
        <v>66</v>
      </c>
      <c r="C232" s="13">
        <v>44</v>
      </c>
      <c r="D232" s="8">
        <v>282</v>
      </c>
      <c r="E232" s="17">
        <v>308</v>
      </c>
    </row>
    <row r="233" spans="1:5" ht="18.75" thickBot="1" x14ac:dyDescent="0.3">
      <c r="A233" s="10" t="s">
        <v>295</v>
      </c>
      <c r="B233" s="13">
        <v>59</v>
      </c>
      <c r="C233" s="13">
        <v>40</v>
      </c>
      <c r="D233" s="8">
        <v>314</v>
      </c>
      <c r="E233" s="17">
        <v>327</v>
      </c>
    </row>
    <row r="234" spans="1:5" ht="18.75" thickBot="1" x14ac:dyDescent="0.3">
      <c r="A234" s="10" t="s">
        <v>296</v>
      </c>
      <c r="B234" s="13">
        <v>66</v>
      </c>
      <c r="C234" s="13">
        <v>44</v>
      </c>
      <c r="D234" s="8">
        <v>276</v>
      </c>
      <c r="E234" s="17">
        <v>203</v>
      </c>
    </row>
    <row r="235" spans="1:5" ht="18.75" thickBot="1" x14ac:dyDescent="0.3">
      <c r="A235" s="10" t="s">
        <v>301</v>
      </c>
      <c r="B235" s="13">
        <v>59</v>
      </c>
      <c r="C235" s="13">
        <v>40</v>
      </c>
      <c r="D235" s="8">
        <v>138</v>
      </c>
      <c r="E235" s="17">
        <v>182</v>
      </c>
    </row>
    <row r="236" spans="1:5" ht="36.75" thickBot="1" x14ac:dyDescent="0.3">
      <c r="A236" s="10" t="s">
        <v>214</v>
      </c>
      <c r="B236" s="13"/>
      <c r="C236" s="13"/>
      <c r="D236" s="8"/>
      <c r="E236" s="17"/>
    </row>
    <row r="237" spans="1:5" x14ac:dyDescent="0.25">
      <c r="A237" s="10" t="s">
        <v>297</v>
      </c>
      <c r="B237" s="13">
        <v>66</v>
      </c>
      <c r="C237" s="16">
        <v>44</v>
      </c>
      <c r="D237" s="9">
        <v>224</v>
      </c>
      <c r="E237" s="17">
        <v>163</v>
      </c>
    </row>
    <row r="238" spans="1:5" ht="18.75" thickBot="1" x14ac:dyDescent="0.3">
      <c r="A238" s="10" t="s">
        <v>300</v>
      </c>
      <c r="B238" s="13">
        <v>52</v>
      </c>
      <c r="C238" s="13">
        <v>35</v>
      </c>
      <c r="D238" s="8">
        <v>115</v>
      </c>
      <c r="E238" s="17">
        <v>99</v>
      </c>
    </row>
    <row r="239" spans="1:5" ht="18.75" thickBot="1" x14ac:dyDescent="0.3">
      <c r="A239" s="10" t="s">
        <v>209</v>
      </c>
      <c r="B239" s="13">
        <v>36</v>
      </c>
      <c r="C239" s="13">
        <v>24</v>
      </c>
      <c r="D239" s="8">
        <v>86</v>
      </c>
      <c r="E239" s="17">
        <v>111</v>
      </c>
    </row>
    <row r="240" spans="1:5" ht="18.75" thickBot="1" x14ac:dyDescent="0.3">
      <c r="A240" s="10" t="s">
        <v>210</v>
      </c>
      <c r="B240" s="13">
        <v>21</v>
      </c>
      <c r="C240" s="13">
        <v>14</v>
      </c>
      <c r="D240" s="8">
        <v>98</v>
      </c>
      <c r="E240" s="17">
        <v>148</v>
      </c>
    </row>
    <row r="241" spans="1:5" ht="18.75" thickBot="1" x14ac:dyDescent="0.3">
      <c r="A241" s="10" t="s">
        <v>211</v>
      </c>
      <c r="B241" s="13">
        <v>53</v>
      </c>
      <c r="C241" s="13">
        <v>36</v>
      </c>
      <c r="D241" s="8">
        <v>74</v>
      </c>
      <c r="E241" s="17">
        <v>210</v>
      </c>
    </row>
    <row r="242" spans="1:5" ht="18.75" thickBot="1" x14ac:dyDescent="0.3">
      <c r="A242" s="10" t="s">
        <v>212</v>
      </c>
      <c r="B242" s="13">
        <v>42</v>
      </c>
      <c r="C242" s="13">
        <v>28</v>
      </c>
      <c r="D242" s="8">
        <v>116</v>
      </c>
      <c r="E242" s="17">
        <v>125</v>
      </c>
    </row>
    <row r="243" spans="1:5" x14ac:dyDescent="0.25">
      <c r="E243" s="18"/>
    </row>
    <row r="244" spans="1:5" x14ac:dyDescent="0.25">
      <c r="E244" s="18"/>
    </row>
    <row r="245" spans="1:5" x14ac:dyDescent="0.25">
      <c r="E245" s="18"/>
    </row>
    <row r="246" spans="1:5" x14ac:dyDescent="0.25">
      <c r="E246" s="18"/>
    </row>
    <row r="247" spans="1:5" x14ac:dyDescent="0.25">
      <c r="E247" s="18"/>
    </row>
  </sheetData>
  <sheetProtection selectLockedCells="1"/>
  <mergeCells count="4">
    <mergeCell ref="A1:A8"/>
    <mergeCell ref="B1:D1"/>
    <mergeCell ref="B2:D2"/>
    <mergeCell ref="B3:D3"/>
  </mergeCells>
  <phoneticPr fontId="0" type="noConversion"/>
  <dataValidations count="1">
    <dataValidation type="whole" allowBlank="1" showInputMessage="1" showErrorMessage="1" sqref="C9:C242" xr:uid="{00000000-0002-0000-0700-000000000000}">
      <formula1>1</formula1>
      <formula2>100</formula2>
    </dataValidation>
  </dataValidations>
  <pageMargins left="0.78740157499999996" right="0.78740157499999996" top="0.984251969" bottom="0.984251969" header="0.4921259845" footer="0.4921259845"/>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10</vt:i4>
      </vt:variant>
    </vt:vector>
  </HeadingPairs>
  <TitlesOfParts>
    <vt:vector size="18" baseType="lpstr">
      <vt:lpstr>Version_Hinweise</vt:lpstr>
      <vt:lpstr>Inhalt</vt:lpstr>
      <vt:lpstr>Besonderheiten</vt:lpstr>
      <vt:lpstr>Empfehlung</vt:lpstr>
      <vt:lpstr>mehrtägig nach Pauschalen</vt:lpstr>
      <vt:lpstr>mehrtägig mit Belegen</vt:lpstr>
      <vt:lpstr>eintägig nach Pauschalen</vt:lpstr>
      <vt:lpstr>Staatenübersicht</vt:lpstr>
      <vt:lpstr>Staatenübersicht!_ftn1</vt:lpstr>
      <vt:lpstr>Staatenübersicht!_ftn2</vt:lpstr>
      <vt:lpstr>Staatenübersicht!_ftnref1</vt:lpstr>
      <vt:lpstr>Besonderheiten!Druckbereich</vt:lpstr>
      <vt:lpstr>'eintägig nach Pauschalen'!Druckbereich</vt:lpstr>
      <vt:lpstr>Empfehlung!Druckbereich</vt:lpstr>
      <vt:lpstr>Inhalt!Druckbereich</vt:lpstr>
      <vt:lpstr>'mehrtägig mit Belegen'!Druckbereich</vt:lpstr>
      <vt:lpstr>'mehrtägig nach Pauschalen'!Druckbereich</vt:lpstr>
      <vt:lpstr>Staaten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Duwe, Thomas</dc:creator>
  <cp:lastModifiedBy>Olga Schuchart</cp:lastModifiedBy>
  <cp:lastPrinted>2021-08-31T14:48:21Z</cp:lastPrinted>
  <dcterms:created xsi:type="dcterms:W3CDTF">2002-10-06T12:26:19Z</dcterms:created>
  <dcterms:modified xsi:type="dcterms:W3CDTF">2026-01-14T10:31:24Z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